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125" windowWidth="15480" windowHeight="10800" tabRatio="904" activeTab="2"/>
  </bookViews>
  <sheets>
    <sheet name="3 (2)" sheetId="144" r:id="rId1"/>
    <sheet name="5 " sheetId="145" r:id="rId2"/>
    <sheet name="7 (2)" sheetId="146" r:id="rId3"/>
    <sheet name="4" sheetId="129" r:id="rId4"/>
    <sheet name="5," sheetId="143" r:id="rId5"/>
    <sheet name="5" sheetId="135" r:id="rId6"/>
    <sheet name="6" sheetId="136" r:id="rId7"/>
    <sheet name="7" sheetId="139" r:id="rId8"/>
    <sheet name="15" sheetId="141" r:id="rId9"/>
    <sheet name="17" sheetId="140" r:id="rId10"/>
    <sheet name="долг" sheetId="142" r:id="rId11"/>
  </sheets>
  <externalReferences>
    <externalReference r:id="rId12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СТИМУЛ">#REF!</definedName>
    <definedName name="ТОИ">#REF!</definedName>
  </definedNames>
  <calcPr calcId="125725"/>
</workbook>
</file>

<file path=xl/calcChain.xml><?xml version="1.0" encoding="utf-8"?>
<calcChain xmlns="http://schemas.openxmlformats.org/spreadsheetml/2006/main">
  <c r="G11" i="145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0"/>
  <c r="I219" i="146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11"/>
  <c r="G12" i="14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11"/>
  <c r="D60"/>
  <c r="D61"/>
  <c r="E61"/>
  <c r="E60"/>
  <c r="D57"/>
  <c r="D54"/>
  <c r="D71"/>
  <c r="D68"/>
  <c r="D11"/>
  <c r="F140" i="146"/>
  <c r="H89"/>
  <c r="H90"/>
  <c r="H7" i="139"/>
  <c r="G7"/>
  <c r="F66" i="144"/>
  <c r="E97" i="145"/>
  <c r="G139" i="146"/>
  <c r="E98" i="145"/>
  <c r="F99"/>
  <c r="D98"/>
  <c r="H141" i="146"/>
  <c r="G140"/>
  <c r="H140" s="1"/>
  <c r="H163"/>
  <c r="H160"/>
  <c r="H161"/>
  <c r="H162"/>
  <c r="F48" i="145"/>
  <c r="F101"/>
  <c r="F103"/>
  <c r="F17"/>
  <c r="F19"/>
  <c r="H34" i="146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F11"/>
  <c r="H131"/>
  <c r="G157"/>
  <c r="G115"/>
  <c r="F77"/>
  <c r="F50"/>
  <c r="F46"/>
  <c r="G35"/>
  <c r="G36"/>
  <c r="G37"/>
  <c r="G38"/>
  <c r="H142"/>
  <c r="H143"/>
  <c r="H145"/>
  <c r="E29" i="144"/>
  <c r="E18"/>
  <c r="E13"/>
  <c r="E73"/>
  <c r="F69"/>
  <c r="E63"/>
  <c r="E38"/>
  <c r="F98" i="145" l="1"/>
  <c r="F12" i="146"/>
  <c r="F122" l="1"/>
  <c r="F157"/>
  <c r="G129"/>
  <c r="G130"/>
  <c r="F105"/>
  <c r="F80"/>
  <c r="F86"/>
  <c r="F62"/>
  <c r="G162"/>
  <c r="F162"/>
  <c r="G142" l="1"/>
  <c r="G144"/>
  <c r="G138" s="1"/>
  <c r="F142"/>
  <c r="F144"/>
  <c r="F130"/>
  <c r="H130" s="1"/>
  <c r="F129"/>
  <c r="G89"/>
  <c r="F89"/>
  <c r="F36"/>
  <c r="F35"/>
  <c r="F37"/>
  <c r="F38"/>
  <c r="D143" i="145"/>
  <c r="D33" i="144"/>
  <c r="E100" i="145"/>
  <c r="E102"/>
  <c r="D100"/>
  <c r="D102"/>
  <c r="D49"/>
  <c r="E47"/>
  <c r="D47"/>
  <c r="D18"/>
  <c r="E18"/>
  <c r="E65" i="144"/>
  <c r="D65"/>
  <c r="F115" i="146" l="1"/>
  <c r="H129"/>
  <c r="F65" i="144"/>
  <c r="D97" i="145"/>
  <c r="F97" s="1"/>
  <c r="H144" i="146"/>
  <c r="F139"/>
  <c r="G137"/>
  <c r="F47" i="145"/>
  <c r="F100"/>
  <c r="F102"/>
  <c r="F18"/>
  <c r="F64" i="144"/>
  <c r="D63"/>
  <c r="F63" s="1"/>
  <c r="D78"/>
  <c r="D38"/>
  <c r="E89"/>
  <c r="D96" i="145" l="1"/>
  <c r="D95" s="1"/>
  <c r="H139" i="146"/>
  <c r="F138"/>
  <c r="G113"/>
  <c r="E96" i="145"/>
  <c r="F13"/>
  <c r="F15"/>
  <c r="F23"/>
  <c r="F25"/>
  <c r="F29"/>
  <c r="F30"/>
  <c r="F34"/>
  <c r="F36"/>
  <c r="F41"/>
  <c r="F43"/>
  <c r="F46"/>
  <c r="F50"/>
  <c r="F52"/>
  <c r="F54"/>
  <c r="F55"/>
  <c r="F56"/>
  <c r="F60"/>
  <c r="F63"/>
  <c r="F66"/>
  <c r="F68"/>
  <c r="F71"/>
  <c r="F75"/>
  <c r="F76"/>
  <c r="F77"/>
  <c r="F82"/>
  <c r="F84"/>
  <c r="F85"/>
  <c r="F87"/>
  <c r="F90"/>
  <c r="F94"/>
  <c r="F107"/>
  <c r="F109"/>
  <c r="F110"/>
  <c r="F112"/>
  <c r="F113"/>
  <c r="F114"/>
  <c r="F116"/>
  <c r="F118"/>
  <c r="F120"/>
  <c r="F122"/>
  <c r="F123"/>
  <c r="F125"/>
  <c r="F127"/>
  <c r="F130"/>
  <c r="F132"/>
  <c r="F134"/>
  <c r="F135"/>
  <c r="F137"/>
  <c r="F139"/>
  <c r="F140"/>
  <c r="F142"/>
  <c r="F144"/>
  <c r="F146"/>
  <c r="F148"/>
  <c r="F150"/>
  <c r="F152"/>
  <c r="H16" i="146"/>
  <c r="H18"/>
  <c r="H19"/>
  <c r="H20"/>
  <c r="H22"/>
  <c r="H24"/>
  <c r="H26"/>
  <c r="H28"/>
  <c r="H33"/>
  <c r="H60"/>
  <c r="H61"/>
  <c r="H68"/>
  <c r="H73"/>
  <c r="H76"/>
  <c r="H83"/>
  <c r="H85"/>
  <c r="H88"/>
  <c r="H92"/>
  <c r="H94"/>
  <c r="H96"/>
  <c r="H98"/>
  <c r="H101"/>
  <c r="H107"/>
  <c r="H108"/>
  <c r="H110"/>
  <c r="H112"/>
  <c r="H118"/>
  <c r="H121"/>
  <c r="H124"/>
  <c r="H126"/>
  <c r="H128"/>
  <c r="H136"/>
  <c r="H150"/>
  <c r="H151"/>
  <c r="H152"/>
  <c r="H159"/>
  <c r="H165"/>
  <c r="H169"/>
  <c r="H171"/>
  <c r="H175"/>
  <c r="H177"/>
  <c r="H181"/>
  <c r="H187"/>
  <c r="H193"/>
  <c r="H199"/>
  <c r="H200"/>
  <c r="H204"/>
  <c r="H210"/>
  <c r="H217"/>
  <c r="H218"/>
  <c r="F137" l="1"/>
  <c r="H138"/>
  <c r="E95" i="145"/>
  <c r="F96"/>
  <c r="G216" i="146"/>
  <c r="G209"/>
  <c r="G203"/>
  <c r="G202" s="1"/>
  <c r="G198"/>
  <c r="G192"/>
  <c r="G186"/>
  <c r="G180"/>
  <c r="G176"/>
  <c r="G174"/>
  <c r="G170"/>
  <c r="G168"/>
  <c r="G164"/>
  <c r="G160"/>
  <c r="G158"/>
  <c r="G149"/>
  <c r="G135"/>
  <c r="G127"/>
  <c r="G125"/>
  <c r="G123"/>
  <c r="G120"/>
  <c r="G119" s="1"/>
  <c r="G117"/>
  <c r="G111"/>
  <c r="G109"/>
  <c r="G106"/>
  <c r="G100"/>
  <c r="G97"/>
  <c r="G95"/>
  <c r="G93"/>
  <c r="G91"/>
  <c r="G86" s="1"/>
  <c r="G80" s="1"/>
  <c r="G87"/>
  <c r="G84"/>
  <c r="G82"/>
  <c r="G75"/>
  <c r="G72"/>
  <c r="G67"/>
  <c r="G59"/>
  <c r="G53"/>
  <c r="G51"/>
  <c r="G48"/>
  <c r="G43"/>
  <c r="G32"/>
  <c r="G27"/>
  <c r="G25"/>
  <c r="G23"/>
  <c r="G21"/>
  <c r="G17"/>
  <c r="G15"/>
  <c r="E151" i="145"/>
  <c r="E149"/>
  <c r="E147"/>
  <c r="E145"/>
  <c r="E143"/>
  <c r="E141"/>
  <c r="E138"/>
  <c r="E136"/>
  <c r="E133"/>
  <c r="E131"/>
  <c r="E129"/>
  <c r="E126"/>
  <c r="E124"/>
  <c r="E121"/>
  <c r="E119"/>
  <c r="E117"/>
  <c r="E115"/>
  <c r="E111"/>
  <c r="E108"/>
  <c r="E106"/>
  <c r="E93"/>
  <c r="E89"/>
  <c r="E86"/>
  <c r="E83"/>
  <c r="E81"/>
  <c r="E74"/>
  <c r="E70"/>
  <c r="E67"/>
  <c r="E65"/>
  <c r="E62"/>
  <c r="E59"/>
  <c r="E58" s="1"/>
  <c r="E53"/>
  <c r="E51"/>
  <c r="E49"/>
  <c r="E45"/>
  <c r="E42"/>
  <c r="E40"/>
  <c r="E35"/>
  <c r="E33"/>
  <c r="E28"/>
  <c r="E24"/>
  <c r="E22"/>
  <c r="E16"/>
  <c r="E14"/>
  <c r="E12"/>
  <c r="H137" i="146" l="1"/>
  <c r="F95" i="145"/>
  <c r="E64"/>
  <c r="E44"/>
  <c r="E128"/>
  <c r="E69"/>
  <c r="G58" i="146"/>
  <c r="G105"/>
  <c r="G191"/>
  <c r="E61" i="145"/>
  <c r="G148" i="146"/>
  <c r="G167"/>
  <c r="G179"/>
  <c r="G201"/>
  <c r="E105" i="145"/>
  <c r="H25" i="146"/>
  <c r="G47"/>
  <c r="G66"/>
  <c r="G134"/>
  <c r="G197"/>
  <c r="G215"/>
  <c r="E92" i="145"/>
  <c r="G208" i="146"/>
  <c r="E32" i="145"/>
  <c r="E80"/>
  <c r="G42" i="146"/>
  <c r="G173"/>
  <c r="E27" i="145"/>
  <c r="E73"/>
  <c r="E88"/>
  <c r="G31" i="146"/>
  <c r="G74"/>
  <c r="G99"/>
  <c r="G116"/>
  <c r="G185"/>
  <c r="H203"/>
  <c r="E39" i="145"/>
  <c r="E21"/>
  <c r="E11"/>
  <c r="G122" i="146"/>
  <c r="G81"/>
  <c r="G50"/>
  <c r="G14"/>
  <c r="F14" i="144"/>
  <c r="F15"/>
  <c r="F16"/>
  <c r="F19"/>
  <c r="F20"/>
  <c r="F21"/>
  <c r="F22"/>
  <c r="F25"/>
  <c r="F28"/>
  <c r="F30"/>
  <c r="F31"/>
  <c r="F34"/>
  <c r="F36"/>
  <c r="F39"/>
  <c r="F42"/>
  <c r="F46"/>
  <c r="F49"/>
  <c r="F52"/>
  <c r="F58"/>
  <c r="F59"/>
  <c r="F62"/>
  <c r="F70"/>
  <c r="F74"/>
  <c r="F75"/>
  <c r="F76"/>
  <c r="F77"/>
  <c r="F79"/>
  <c r="F83"/>
  <c r="F85"/>
  <c r="F88"/>
  <c r="F90"/>
  <c r="E48"/>
  <c r="E51"/>
  <c r="E87"/>
  <c r="E84"/>
  <c r="E82"/>
  <c r="E78"/>
  <c r="F78" s="1"/>
  <c r="E72"/>
  <c r="E68"/>
  <c r="E57"/>
  <c r="E56" s="1"/>
  <c r="E55" s="1"/>
  <c r="E45"/>
  <c r="E44" s="1"/>
  <c r="E43" s="1"/>
  <c r="E41"/>
  <c r="E35"/>
  <c r="E33"/>
  <c r="E27"/>
  <c r="E24"/>
  <c r="F216" i="146"/>
  <c r="F215" s="1"/>
  <c r="F214" s="1"/>
  <c r="F213" s="1"/>
  <c r="F212" s="1"/>
  <c r="F211" s="1"/>
  <c r="F209"/>
  <c r="F208" s="1"/>
  <c r="F207" s="1"/>
  <c r="F206" s="1"/>
  <c r="F205" s="1"/>
  <c r="F203"/>
  <c r="F202" s="1"/>
  <c r="F201" s="1"/>
  <c r="F194" s="1"/>
  <c r="F198"/>
  <c r="F197" s="1"/>
  <c r="F196" s="1"/>
  <c r="F195" s="1"/>
  <c r="F192"/>
  <c r="F191" s="1"/>
  <c r="F190" s="1"/>
  <c r="F189" s="1"/>
  <c r="F186"/>
  <c r="F185" s="1"/>
  <c r="F184" s="1"/>
  <c r="F183" s="1"/>
  <c r="F182" s="1"/>
  <c r="F180"/>
  <c r="F179" s="1"/>
  <c r="F178" s="1"/>
  <c r="F176"/>
  <c r="H176" s="1"/>
  <c r="F174"/>
  <c r="H174" s="1"/>
  <c r="F170"/>
  <c r="H170" s="1"/>
  <c r="F168"/>
  <c r="H168" s="1"/>
  <c r="F164"/>
  <c r="H164" s="1"/>
  <c r="F160"/>
  <c r="F158"/>
  <c r="H158" s="1"/>
  <c r="F149"/>
  <c r="F148" s="1"/>
  <c r="F147" s="1"/>
  <c r="F146" s="1"/>
  <c r="F135"/>
  <c r="F134" s="1"/>
  <c r="F133" s="1"/>
  <c r="F132" s="1"/>
  <c r="F127"/>
  <c r="H127" s="1"/>
  <c r="F125"/>
  <c r="H125" s="1"/>
  <c r="F123"/>
  <c r="H123" s="1"/>
  <c r="F120"/>
  <c r="F119" s="1"/>
  <c r="H119" s="1"/>
  <c r="F117"/>
  <c r="F116" s="1"/>
  <c r="F111"/>
  <c r="H111" s="1"/>
  <c r="F109"/>
  <c r="H109" s="1"/>
  <c r="F106"/>
  <c r="H106" s="1"/>
  <c r="F100"/>
  <c r="F99" s="1"/>
  <c r="F97"/>
  <c r="H97" s="1"/>
  <c r="F95"/>
  <c r="H95" s="1"/>
  <c r="F93"/>
  <c r="H93" s="1"/>
  <c r="F91"/>
  <c r="H91" s="1"/>
  <c r="F87"/>
  <c r="H87" s="1"/>
  <c r="F84"/>
  <c r="H84" s="1"/>
  <c r="F82"/>
  <c r="H82" s="1"/>
  <c r="F75"/>
  <c r="F74" s="1"/>
  <c r="F72"/>
  <c r="H72" s="1"/>
  <c r="F67"/>
  <c r="F66" s="1"/>
  <c r="F65" s="1"/>
  <c r="F64" s="1"/>
  <c r="F63" s="1"/>
  <c r="F59"/>
  <c r="F58" s="1"/>
  <c r="F57" s="1"/>
  <c r="F56" s="1"/>
  <c r="F55" s="1"/>
  <c r="F53"/>
  <c r="F51"/>
  <c r="F48"/>
  <c r="F47" s="1"/>
  <c r="F43"/>
  <c r="F32"/>
  <c r="F31" s="1"/>
  <c r="F30" s="1"/>
  <c r="F29" s="1"/>
  <c r="F27"/>
  <c r="H27" s="1"/>
  <c r="F25"/>
  <c r="F23"/>
  <c r="H23" s="1"/>
  <c r="F21"/>
  <c r="H21" s="1"/>
  <c r="F17"/>
  <c r="H17" s="1"/>
  <c r="F15"/>
  <c r="H15" s="1"/>
  <c r="D151" i="145"/>
  <c r="F151" s="1"/>
  <c r="D149"/>
  <c r="F149" s="1"/>
  <c r="D147"/>
  <c r="F147" s="1"/>
  <c r="D145"/>
  <c r="F145" s="1"/>
  <c r="F143"/>
  <c r="D141"/>
  <c r="F141" s="1"/>
  <c r="D138"/>
  <c r="F138" s="1"/>
  <c r="D136"/>
  <c r="F136" s="1"/>
  <c r="D133"/>
  <c r="F133" s="1"/>
  <c r="D131"/>
  <c r="D129"/>
  <c r="F129" s="1"/>
  <c r="D126"/>
  <c r="F126" s="1"/>
  <c r="D124"/>
  <c r="F124" s="1"/>
  <c r="D121"/>
  <c r="F121" s="1"/>
  <c r="D119"/>
  <c r="F119" s="1"/>
  <c r="D117"/>
  <c r="F117" s="1"/>
  <c r="D115"/>
  <c r="F115" s="1"/>
  <c r="D111"/>
  <c r="F111" s="1"/>
  <c r="D108"/>
  <c r="F108" s="1"/>
  <c r="D106"/>
  <c r="F106" s="1"/>
  <c r="D93"/>
  <c r="D92" s="1"/>
  <c r="D91" s="1"/>
  <c r="D89"/>
  <c r="D88" s="1"/>
  <c r="D86"/>
  <c r="F86" s="1"/>
  <c r="D83"/>
  <c r="F83" s="1"/>
  <c r="D81"/>
  <c r="F81" s="1"/>
  <c r="D74"/>
  <c r="D73" s="1"/>
  <c r="D72" s="1"/>
  <c r="D70"/>
  <c r="D67"/>
  <c r="F67" s="1"/>
  <c r="D65"/>
  <c r="D62"/>
  <c r="D61" s="1"/>
  <c r="D58"/>
  <c r="D53"/>
  <c r="F53" s="1"/>
  <c r="D51"/>
  <c r="F51" s="1"/>
  <c r="F49"/>
  <c r="D45"/>
  <c r="D42"/>
  <c r="F42" s="1"/>
  <c r="D40"/>
  <c r="D35"/>
  <c r="F35" s="1"/>
  <c r="D33"/>
  <c r="F33" s="1"/>
  <c r="D28"/>
  <c r="D27" s="1"/>
  <c r="D26" s="1"/>
  <c r="D24"/>
  <c r="F24" s="1"/>
  <c r="D22"/>
  <c r="F22" s="1"/>
  <c r="D16"/>
  <c r="F16" s="1"/>
  <c r="D14"/>
  <c r="F14" s="1"/>
  <c r="D12"/>
  <c r="F12" s="1"/>
  <c r="D89" i="144"/>
  <c r="F89" s="1"/>
  <c r="D87"/>
  <c r="D86" s="1"/>
  <c r="D84"/>
  <c r="D82"/>
  <c r="D81" s="1"/>
  <c r="D73"/>
  <c r="D72" s="1"/>
  <c r="D67"/>
  <c r="D56"/>
  <c r="D55" s="1"/>
  <c r="D51"/>
  <c r="D50" s="1"/>
  <c r="D48"/>
  <c r="D47" s="1"/>
  <c r="D45"/>
  <c r="D44" s="1"/>
  <c r="D43" s="1"/>
  <c r="D41"/>
  <c r="D40" s="1"/>
  <c r="D37"/>
  <c r="D35"/>
  <c r="F33"/>
  <c r="D29"/>
  <c r="D27"/>
  <c r="D24"/>
  <c r="D23" s="1"/>
  <c r="D18"/>
  <c r="D17" s="1"/>
  <c r="D13"/>
  <c r="D12" s="1"/>
  <c r="C10" i="141"/>
  <c r="C5"/>
  <c r="E23" i="144" l="1"/>
  <c r="E32"/>
  <c r="E26" s="1"/>
  <c r="F82"/>
  <c r="E81"/>
  <c r="E71"/>
  <c r="F70" i="145"/>
  <c r="D69"/>
  <c r="F131"/>
  <c r="D128"/>
  <c r="F45"/>
  <c r="D44"/>
  <c r="E57"/>
  <c r="G46" i="146"/>
  <c r="F61" i="144"/>
  <c r="E17"/>
  <c r="E12"/>
  <c r="F156" i="146"/>
  <c r="F155" s="1"/>
  <c r="H198"/>
  <c r="H149"/>
  <c r="F65" i="145"/>
  <c r="D64"/>
  <c r="D57" s="1"/>
  <c r="F58"/>
  <c r="F24" i="144"/>
  <c r="E104" i="145"/>
  <c r="F93"/>
  <c r="F59"/>
  <c r="D39"/>
  <c r="F35" i="144"/>
  <c r="D32"/>
  <c r="D26" s="1"/>
  <c r="D80"/>
  <c r="F87"/>
  <c r="F84"/>
  <c r="F45"/>
  <c r="F48"/>
  <c r="F41"/>
  <c r="F29"/>
  <c r="F18"/>
  <c r="G45" i="146"/>
  <c r="G13"/>
  <c r="H99"/>
  <c r="H116"/>
  <c r="G71"/>
  <c r="H74"/>
  <c r="F88" i="145"/>
  <c r="E79"/>
  <c r="G133" i="146"/>
  <c r="H134"/>
  <c r="H201"/>
  <c r="F61" i="145"/>
  <c r="G104" i="146"/>
  <c r="F55" i="144"/>
  <c r="D32" i="145"/>
  <c r="D31" s="1"/>
  <c r="F81" i="146"/>
  <c r="H81" s="1"/>
  <c r="F173"/>
  <c r="F172" s="1"/>
  <c r="E40" i="144"/>
  <c r="E67"/>
  <c r="F73"/>
  <c r="F68"/>
  <c r="F27"/>
  <c r="H209" i="146"/>
  <c r="H192"/>
  <c r="G184"/>
  <c r="H185"/>
  <c r="G172"/>
  <c r="H173"/>
  <c r="E31" i="145"/>
  <c r="F32"/>
  <c r="G65" i="146"/>
  <c r="H66"/>
  <c r="G57"/>
  <c r="H58"/>
  <c r="G156"/>
  <c r="E20" i="145"/>
  <c r="E26"/>
  <c r="F27"/>
  <c r="G207" i="146"/>
  <c r="H208"/>
  <c r="G214"/>
  <c r="H215"/>
  <c r="G166"/>
  <c r="F13" i="144"/>
  <c r="F62" i="145"/>
  <c r="E86" i="144"/>
  <c r="E47"/>
  <c r="F56"/>
  <c r="H117" i="146"/>
  <c r="H100"/>
  <c r="H75"/>
  <c r="F89" i="145"/>
  <c r="H135" i="146"/>
  <c r="H120"/>
  <c r="H202"/>
  <c r="H180"/>
  <c r="E38" i="145"/>
  <c r="E72"/>
  <c r="F73"/>
  <c r="G178" i="146"/>
  <c r="H179"/>
  <c r="E10" i="145"/>
  <c r="G30" i="146"/>
  <c r="H31"/>
  <c r="G41"/>
  <c r="E91" i="145"/>
  <c r="F92"/>
  <c r="G196" i="146"/>
  <c r="H197"/>
  <c r="G147"/>
  <c r="H148"/>
  <c r="G190"/>
  <c r="H191"/>
  <c r="H32"/>
  <c r="F44" i="145"/>
  <c r="F72" i="144"/>
  <c r="F57"/>
  <c r="H186" i="146"/>
  <c r="F74" i="145"/>
  <c r="F28"/>
  <c r="H216" i="146"/>
  <c r="H67"/>
  <c r="F40" i="145"/>
  <c r="H59" i="146"/>
  <c r="F42"/>
  <c r="E37" i="144"/>
  <c r="F51"/>
  <c r="D11" i="145"/>
  <c r="D10" s="1"/>
  <c r="F71" i="146"/>
  <c r="F70" s="1"/>
  <c r="F69" s="1"/>
  <c r="F167"/>
  <c r="F166" s="1"/>
  <c r="F45"/>
  <c r="F188"/>
  <c r="F14"/>
  <c r="F13" s="1"/>
  <c r="H86"/>
  <c r="F104"/>
  <c r="F103" s="1"/>
  <c r="D21" i="145"/>
  <c r="D20" s="1"/>
  <c r="D105"/>
  <c r="F105" s="1"/>
  <c r="D80"/>
  <c r="D79" s="1"/>
  <c r="F128"/>
  <c r="E50" i="144"/>
  <c r="F38"/>
  <c r="F43"/>
  <c r="F44"/>
  <c r="F23"/>
  <c r="E11" l="1"/>
  <c r="F12"/>
  <c r="D53"/>
  <c r="D10" s="1"/>
  <c r="E80"/>
  <c r="E54" s="1"/>
  <c r="E53" s="1"/>
  <c r="E10" s="1"/>
  <c r="F81"/>
  <c r="D38" i="145"/>
  <c r="F38" s="1"/>
  <c r="F39"/>
  <c r="D9"/>
  <c r="E9"/>
  <c r="E153" s="1"/>
  <c r="F20"/>
  <c r="F37" i="144"/>
  <c r="F17"/>
  <c r="D78" i="145"/>
  <c r="F64"/>
  <c r="F32" i="144"/>
  <c r="F47"/>
  <c r="G114" i="146"/>
  <c r="G40"/>
  <c r="F10" i="145"/>
  <c r="G189" i="146"/>
  <c r="H190"/>
  <c r="G195"/>
  <c r="H196"/>
  <c r="G29"/>
  <c r="G12" s="1"/>
  <c r="H30"/>
  <c r="H178"/>
  <c r="F26" i="145"/>
  <c r="G64" i="146"/>
  <c r="H65"/>
  <c r="F67" i="144"/>
  <c r="G132" i="146"/>
  <c r="H133"/>
  <c r="G70"/>
  <c r="H71"/>
  <c r="F11" i="145"/>
  <c r="H157" i="146"/>
  <c r="G146"/>
  <c r="H147"/>
  <c r="F91" i="145"/>
  <c r="F72"/>
  <c r="F31"/>
  <c r="F79"/>
  <c r="E78"/>
  <c r="H13" i="146"/>
  <c r="E37" i="145"/>
  <c r="F86" i="144"/>
  <c r="G213" i="146"/>
  <c r="H214"/>
  <c r="H156"/>
  <c r="G155"/>
  <c r="H172"/>
  <c r="H167"/>
  <c r="H105"/>
  <c r="D104" i="145"/>
  <c r="F104" s="1"/>
  <c r="F154" i="146"/>
  <c r="F153" s="1"/>
  <c r="F21" i="145"/>
  <c r="G79" i="146"/>
  <c r="H166"/>
  <c r="G206"/>
  <c r="H207"/>
  <c r="G56"/>
  <c r="G183"/>
  <c r="H184"/>
  <c r="F40" i="144"/>
  <c r="G103" i="146"/>
  <c r="H104"/>
  <c r="H80"/>
  <c r="F80" i="145"/>
  <c r="H14" i="146"/>
  <c r="H122"/>
  <c r="F41"/>
  <c r="F57" i="145"/>
  <c r="F79" i="146"/>
  <c r="F78" s="1"/>
  <c r="F80" i="144"/>
  <c r="F50"/>
  <c r="F71"/>
  <c r="F26"/>
  <c r="E17" i="129"/>
  <c r="E18" s="1"/>
  <c r="E19" s="1"/>
  <c r="E13"/>
  <c r="E14" s="1"/>
  <c r="E15" s="1"/>
  <c r="E17" i="136"/>
  <c r="G17" s="1"/>
  <c r="C17"/>
  <c r="G16"/>
  <c r="F16"/>
  <c r="G15"/>
  <c r="G14"/>
  <c r="G13"/>
  <c r="G12"/>
  <c r="G11"/>
  <c r="G8"/>
  <c r="F8"/>
  <c r="D8"/>
  <c r="E16" i="135"/>
  <c r="G16" s="1"/>
  <c r="C16"/>
  <c r="D13" i="129"/>
  <c r="D14" s="1"/>
  <c r="D15" s="1"/>
  <c r="G11" i="146" l="1"/>
  <c r="H189"/>
  <c r="G182"/>
  <c r="H183"/>
  <c r="H146"/>
  <c r="G63"/>
  <c r="H64"/>
  <c r="G9" i="145"/>
  <c r="F9"/>
  <c r="H103" i="146"/>
  <c r="G55"/>
  <c r="G212"/>
  <c r="H213"/>
  <c r="F78" i="145"/>
  <c r="G69" i="146"/>
  <c r="H70"/>
  <c r="H29"/>
  <c r="F60" i="144"/>
  <c r="G205" i="146"/>
  <c r="H206"/>
  <c r="G78"/>
  <c r="G154"/>
  <c r="H155"/>
  <c r="H12"/>
  <c r="H132"/>
  <c r="H195"/>
  <c r="G194"/>
  <c r="D37" i="145"/>
  <c r="D153" s="1"/>
  <c r="F114" i="146"/>
  <c r="F113" s="1"/>
  <c r="F102" s="1"/>
  <c r="H115"/>
  <c r="F40"/>
  <c r="H79"/>
  <c r="F11" i="144"/>
  <c r="E11" i="129"/>
  <c r="E10" s="1"/>
  <c r="E20" s="1"/>
  <c r="F37" i="145" l="1"/>
  <c r="F153"/>
  <c r="H194" i="146"/>
  <c r="G77"/>
  <c r="G62"/>
  <c r="H63"/>
  <c r="H205"/>
  <c r="G211"/>
  <c r="H212"/>
  <c r="F54" i="144"/>
  <c r="H182" i="146"/>
  <c r="G153"/>
  <c r="H154"/>
  <c r="H69"/>
  <c r="G102"/>
  <c r="G188"/>
  <c r="H114"/>
  <c r="H11"/>
  <c r="H78"/>
  <c r="D17" i="129"/>
  <c r="D18" l="1"/>
  <c r="D19" s="1"/>
  <c r="D11" s="1"/>
  <c r="D10" s="1"/>
  <c r="D20" s="1"/>
  <c r="G10" i="146"/>
  <c r="G219" s="1"/>
  <c r="I10"/>
  <c r="F10" i="144"/>
  <c r="F53"/>
  <c r="H153" i="146"/>
  <c r="H211"/>
  <c r="H188"/>
  <c r="H62"/>
  <c r="H113"/>
  <c r="H102"/>
  <c r="H77"/>
  <c r="F10" l="1"/>
  <c r="F219" s="1"/>
  <c r="H219" l="1"/>
  <c r="H10"/>
</calcChain>
</file>

<file path=xl/sharedStrings.xml><?xml version="1.0" encoding="utf-8"?>
<sst xmlns="http://schemas.openxmlformats.org/spreadsheetml/2006/main" count="1086" uniqueCount="549">
  <si>
    <t>500</t>
  </si>
  <si>
    <t>Депутаты представительного органа муниципального образования</t>
  </si>
  <si>
    <t>0503</t>
  </si>
  <si>
    <t>Благоустройство</t>
  </si>
  <si>
    <t>Уличное освещение</t>
  </si>
  <si>
    <t>Наименование расходов</t>
  </si>
  <si>
    <t>Рз,Пр</t>
  </si>
  <si>
    <t>ЦСР</t>
  </si>
  <si>
    <t>ВР</t>
  </si>
  <si>
    <t>Иные межбюджетные трансферты</t>
  </si>
  <si>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</si>
  <si>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</si>
  <si>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</si>
  <si>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</si>
  <si>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</si>
  <si>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</si>
  <si>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</si>
  <si>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0500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</si>
  <si>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</si>
  <si>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</si>
  <si>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</si>
  <si>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</si>
  <si>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</si>
  <si>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</si>
  <si>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2</t>
  </si>
  <si>
    <t>3</t>
  </si>
  <si>
    <t>4</t>
  </si>
  <si>
    <t>5</t>
  </si>
  <si>
    <t>0113</t>
  </si>
  <si>
    <t>1001</t>
  </si>
  <si>
    <t>Пенсионное обеспечение</t>
  </si>
  <si>
    <t>100</t>
  </si>
  <si>
    <t>Межбюджетные трансферты</t>
  </si>
  <si>
    <t>0400</t>
  </si>
  <si>
    <t>0409</t>
  </si>
  <si>
    <t>200</t>
  </si>
  <si>
    <t>800</t>
  </si>
  <si>
    <t>Иные бюджетные ассигнования</t>
  </si>
  <si>
    <t>Осуществление полномочий по кассовому обслуживанию бюджетов поселений</t>
  </si>
  <si>
    <t>Осуществление полномочий по контролю за исполнением бюджетов поселений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</si>
  <si>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</si>
  <si>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</si>
  <si>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</si>
  <si>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</si>
  <si>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1100</t>
  </si>
  <si>
    <t>1101</t>
  </si>
  <si>
    <t>Физическая культура и спорт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</si>
  <si>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</si>
  <si>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</si>
  <si>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</si>
  <si>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 xml:space="preserve">Коммунальное хозяйство </t>
  </si>
  <si>
    <t>Другие вопросы в области национальной экономики</t>
  </si>
  <si>
    <t xml:space="preserve">Информирование населения </t>
  </si>
  <si>
    <t>Администрация Ключевского сельского поселения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</si>
  <si>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</si>
  <si>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</si>
  <si>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</si>
  <si>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</si>
  <si>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Общегосударственные вопросы</t>
  </si>
  <si>
    <t>Всего расходов</t>
  </si>
  <si>
    <t>Культура, кинематография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</si>
  <si>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</si>
  <si>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</si>
  <si>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</si>
  <si>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</si>
  <si>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</si>
  <si>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Содержание автомобильных дорог и искусственных сооружений на них</t>
  </si>
  <si>
    <t>Ключевского сельского поселения</t>
  </si>
  <si>
    <t>0412</t>
  </si>
  <si>
    <t>Составление протоколов об административных правонарушениях</t>
  </si>
  <si>
    <t>Совет депутатов Ключевского сельского поселения</t>
  </si>
  <si>
    <t>Дорожное хозяйство (дорожные фонды)</t>
  </si>
  <si>
    <t>Физкультурно-оздоровительная работа и спортивные мероприятия</t>
  </si>
  <si>
    <t>Техническое обслуживание и эксплуатация водопроводов, находящихся в муниципальной собственности</t>
  </si>
  <si>
    <t>Приложение 1</t>
  </si>
  <si>
    <t>Приложение 2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</si>
  <si>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</si>
  <si>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</si>
  <si>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</si>
  <si>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</si>
  <si>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</si>
  <si>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</si>
  <si>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</si>
  <si>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</si>
  <si>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</si>
  <si>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</si>
  <si>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</si>
  <si>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</si>
  <si>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</si>
  <si>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</si>
  <si>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</si>
  <si>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</si>
  <si>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01 05 02 01 10 0000 510</t>
  </si>
  <si>
    <t>Увеличение прочих остатков денежных средств бюджетов поселений</t>
  </si>
  <si>
    <t>Мероприятия в области строительства,архитектуры и градостроительства</t>
  </si>
  <si>
    <t>Другие общегосударственные вопросы</t>
  </si>
  <si>
    <t>000 1 00 00000 00 0000 000</t>
  </si>
  <si>
    <t>НАЛОГОВЫЕ И НЕНАЛОГОВЫЕ ДОХОДЫ</t>
  </si>
  <si>
    <t xml:space="preserve">000 1 01 02000 01 0000 110 </t>
  </si>
  <si>
    <t>Налог на доходы физических лиц</t>
  </si>
  <si>
    <t xml:space="preserve">000 1 01 02010  01 0000 110 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</si>
  <si>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</si>
  <si>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000 1 01 02020  01 0000 110 </t>
  </si>
  <si>
    <t xml:space="preserve">000 1 01 02030  01 0000 110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</si>
  <si>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Федераций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</si>
  <si>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</si>
  <si>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</si>
  <si>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</si>
  <si>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</si>
  <si>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</si>
  <si>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</si>
  <si>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</si>
  <si>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</si>
  <si>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</si>
  <si>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000 106 04000 02 0000 110</t>
  </si>
  <si>
    <t>Транспортный налог</t>
  </si>
  <si>
    <t>000 106  04011 02 0000 100</t>
  </si>
  <si>
    <t>Транспортный налог с организаций</t>
  </si>
  <si>
    <t>000 106  04012 02 0000 100</t>
  </si>
  <si>
    <t>Транспортный налог с физических лиц</t>
  </si>
  <si>
    <t xml:space="preserve">000 1 06 06000 00 0000 110 </t>
  </si>
  <si>
    <t>Земельный налог</t>
  </si>
  <si>
    <t>000 1 11 05035 10 0000 120</t>
  </si>
  <si>
    <t>000 114 00000 00 0000 000</t>
  </si>
  <si>
    <t>000 2 00 00000 00 0000 000</t>
  </si>
  <si>
    <t>БЕЗВОЗМЕЗДНЫЕ ПОСТУПЛЕНИЯ</t>
  </si>
  <si>
    <t>субвенции бюджетам поселений на составление протоколов об административных правонарушениях</t>
  </si>
  <si>
    <t xml:space="preserve">на осуществление дорожной деятельности в отношении автомобильных дорог местного значения вне границ населённых пунктов в границах муниципального района </t>
  </si>
  <si>
    <t>ИТОГО</t>
  </si>
  <si>
    <t xml:space="preserve">Единый сельскохозяйственный налог                   </t>
  </si>
  <si>
    <t xml:space="preserve">000 1 05 03010 01 0000 110   </t>
  </si>
  <si>
    <t>Оценка недвижимости, признание прав и регулирование отношений по государственной и муниципальной собственности</t>
  </si>
  <si>
    <t>Справка</t>
  </si>
  <si>
    <t xml:space="preserve"> о кредиторской  задолженности  бюджета поселения и получателей бюджетных средств</t>
  </si>
  <si>
    <t>Раздел</t>
  </si>
  <si>
    <t>Наименование раздела расходов</t>
  </si>
  <si>
    <t>Кредиторская задолженность</t>
  </si>
  <si>
    <t>Рост/снижение, тыс.руб.</t>
  </si>
  <si>
    <t>Сумма, тыс.руб.</t>
  </si>
  <si>
    <t>Доля в общем объеме (%)</t>
  </si>
  <si>
    <t xml:space="preserve"> о дебиторской  задолженности перед получателями бюджетных средств</t>
  </si>
  <si>
    <t>Дебиторская задолженность</t>
  </si>
  <si>
    <t>Рост/ снижение, тыс.руб.</t>
  </si>
  <si>
    <t xml:space="preserve">Культура, кинематография </t>
  </si>
  <si>
    <t>0000</t>
  </si>
  <si>
    <t>Задолженность по кредитам</t>
  </si>
  <si>
    <t>Исполнено</t>
  </si>
  <si>
    <t>План</t>
  </si>
  <si>
    <t xml:space="preserve">к Решению Совета депутатов </t>
  </si>
  <si>
    <t>к Решению Совета депутатов</t>
  </si>
  <si>
    <t>Налог на доходы физических лиц  с доходов, полученных от осуществления деятельности физическими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кабинеты,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</si>
  <si>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</si>
  <si>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</si>
  <si>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</si>
  <si>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</si>
  <si>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</si>
  <si>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</si>
  <si>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</si>
  <si>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</si>
  <si>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</si>
  <si>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</si>
  <si>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</si>
  <si>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</si>
  <si>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</si>
  <si>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предоставление мер социальной поддержки по оплате жилищно - коммунальных услуг отдельным категориям граждан, работающих и проживающих в сельской местности  и поселках городского типа (рабочих поселках)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</si>
  <si>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</si>
  <si>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</si>
  <si>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Участие в Совете муниципальных образований Пермского края</t>
  </si>
  <si>
    <t>Приложение 4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</si>
  <si>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</si>
  <si>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</si>
  <si>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</si>
  <si>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поселений на администрирование полномочий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</si>
  <si>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</si>
  <si>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</si>
  <si>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</si>
  <si>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0111</t>
  </si>
  <si>
    <t>Резервные фонды</t>
  </si>
  <si>
    <t>Резервные фонды местных администраций</t>
  </si>
  <si>
    <t>0310</t>
  </si>
  <si>
    <t>Обеспечение пожарной безопасности</t>
  </si>
  <si>
    <t>0900</t>
  </si>
  <si>
    <t>Здравоохранение</t>
  </si>
  <si>
    <t>0907</t>
  </si>
  <si>
    <t>Санитарно-эпидемиологическое благополучие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</si>
  <si>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</si>
  <si>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03 1 01 00000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</si>
  <si>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</si>
  <si>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мероприятий по обеспечению жильем молодых семей</t>
  </si>
  <si>
    <t>Ведом.</t>
  </si>
  <si>
    <t>Уд.вес, %</t>
  </si>
  <si>
    <t>№ п/п</t>
  </si>
  <si>
    <t>Дата</t>
  </si>
  <si>
    <t>Наименование и номер документа</t>
  </si>
  <si>
    <t>Краткое содержание документа (направление расходов)</t>
  </si>
  <si>
    <t>Выделено, тыс.руб.</t>
  </si>
  <si>
    <t>Исполнено за отчетный период, тыс.руб.</t>
  </si>
  <si>
    <t>Всего расходы за счет средств резервного фонда</t>
  </si>
  <si>
    <t>Муниципальные  гарантии</t>
  </si>
  <si>
    <t>предприятия, оказывающих услуги жилищно-коммунального комплекса</t>
  </si>
  <si>
    <t>1.</t>
  </si>
  <si>
    <t>Цели гарантирования</t>
  </si>
  <si>
    <t>поддержка процесса модернизации жилищно-коммунального комплекса, поддержка предприятий жилищно-коммунального хозяйства</t>
  </si>
  <si>
    <t>2.</t>
  </si>
  <si>
    <t>Объем муниципального долга по предоставленным муниципальным гарантиям Ключевского сельского поселения</t>
  </si>
  <si>
    <t>2.1.</t>
  </si>
  <si>
    <t xml:space="preserve">Остаток задолженности по предоставленным муниципальным гарантиям  Ключевского сельского поселения  в прошлые годы </t>
  </si>
  <si>
    <t>2.2.</t>
  </si>
  <si>
    <t xml:space="preserve">Предоставление муниципальных гарантий  Ключевского сельского поселения  в очередном финансовом году </t>
  </si>
  <si>
    <t>2.3.</t>
  </si>
  <si>
    <t>Возникновение обязательств в очередном финансовом году в соответствии с договорами и соглашениями  о предоставлении муниципальных гарантий  Ключевского сельского поселения</t>
  </si>
  <si>
    <t>2.4.</t>
  </si>
  <si>
    <t>Исполнение принципалами обязательств в очередном финансовом году  в соответствии с договорами и соглашениями о предоставлении муниципальных гарантий  Ключевского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</si>
  <si>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</si>
  <si>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</si>
  <si>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</si>
  <si>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</si>
  <si>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Форма муниципального внутреннего заимствования</t>
  </si>
  <si>
    <t>Сумма</t>
  </si>
  <si>
    <t>Кредиты кредитных организаций в валюте Российской Федерации</t>
  </si>
  <si>
    <t>Бюджетные кредиты, привлеченные в бюджет Ключевского сельского поселения от других бюджетов бюджетной системы Российской Федерации</t>
  </si>
  <si>
    <t>тыс.рублей</t>
  </si>
  <si>
    <t>Виды муниципальных долговых обязательств</t>
  </si>
  <si>
    <t>Сумма долговых обязательств на начало года</t>
  </si>
  <si>
    <t>Сведения о долговых обязательствах в отчетном году</t>
  </si>
  <si>
    <t>Сроки возврата</t>
  </si>
  <si>
    <t>Возврат (погашение) сумм долговых обязательств в отчетном году</t>
  </si>
  <si>
    <t>Сумма долговых обязательств на конец года</t>
  </si>
  <si>
    <t>основной долг</t>
  </si>
  <si>
    <t>проценты</t>
  </si>
  <si>
    <t>сумма обязательств</t>
  </si>
  <si>
    <t>начислено процентов</t>
  </si>
  <si>
    <t xml:space="preserve"> проценты</t>
  </si>
  <si>
    <t>1. Ценные бумаги</t>
  </si>
  <si>
    <t>2. Бюджетные кредиты, привлеченные в бюджет муниципального района от других бюджетов бюджетной системы Российской Федерации</t>
  </si>
  <si>
    <t>в т.ч. по договорам (соглашениям):</t>
  </si>
  <si>
    <t>4.1. предоставление муниципальных гарантий</t>
  </si>
  <si>
    <t xml:space="preserve">4.2. возникновение обязательств в отчетном году  </t>
  </si>
  <si>
    <t xml:space="preserve">4.3. исполнение обязательств в отчетном году  </t>
  </si>
  <si>
    <t>Всего за отчетный период</t>
  </si>
  <si>
    <t>3. Кредиты, полученные Ключевским сельским поселением от кредитных организаций</t>
  </si>
  <si>
    <t>4. Муниципальные гарантии Ключевского сельского поселения</t>
  </si>
  <si>
    <t>5. Иные (за исключением указанных) непогашенные долговые обязательства  Ключевского сельского поселения</t>
  </si>
  <si>
    <t>Код бюджетной классификации</t>
  </si>
  <si>
    <t>Наименование показателя</t>
  </si>
  <si>
    <t>Уточненный план,  тыс. рублей</t>
  </si>
  <si>
    <t>Исполнено,  тыс.рублей</t>
  </si>
  <si>
    <t>% исполнения</t>
  </si>
  <si>
    <t>администратора поступлений</t>
  </si>
  <si>
    <t>доходов бюджета Ключевского сельского поселения</t>
  </si>
  <si>
    <t xml:space="preserve">Код бюджетной классификации </t>
  </si>
  <si>
    <t xml:space="preserve">администратора источника финансирования </t>
  </si>
  <si>
    <t>источника финансирования дефицитов бюджетов</t>
  </si>
  <si>
    <t>Уточненный план</t>
  </si>
  <si>
    <t>Фактически исполнено</t>
  </si>
  <si>
    <t>ВСЕГО источников финансирования дефицита бюджета</t>
  </si>
  <si>
    <t>в том числе общая сумма предоставленных гарантий по обязательствам перед третьими лицами</t>
  </si>
  <si>
    <t xml:space="preserve">Всего </t>
  </si>
  <si>
    <t>5. Иные (за исключением указанных) непогашенные долговые обязательства Ключевского сельского поселения</t>
  </si>
  <si>
    <t>Приложение  5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</si>
  <si>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</si>
  <si>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</si>
  <si>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</si>
  <si>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000 1 05 00000 00 0000 110   </t>
  </si>
  <si>
    <t>НАЛОГ НА СОВОКУПНЫЙ ДОХОД</t>
  </si>
  <si>
    <t xml:space="preserve">000 1 05 03000 00 0000 110   </t>
  </si>
  <si>
    <t>НАЛОГИ НА ИМУЩЕСТВО</t>
  </si>
  <si>
    <t>000 1 06 01000 00 0000 110</t>
  </si>
  <si>
    <t>Налог на имущество физических лиц</t>
  </si>
  <si>
    <t>000 1 06 06030 03 0000 110</t>
  </si>
  <si>
    <t xml:space="preserve">Земельный налог с организаций </t>
  </si>
  <si>
    <t xml:space="preserve"> 000 1 06 06040 00 0000 110</t>
  </si>
  <si>
    <t>Земельный налог с физических лиц</t>
  </si>
  <si>
    <t>000 1 08 00000 00 0000 000</t>
  </si>
  <si>
    <t>ГОСУДАРСТВЕННАЯ ПОШЛИНА, СБОРЫ</t>
  </si>
  <si>
    <t xml:space="preserve">000 1 08 04000 01 0000 110 </t>
  </si>
  <si>
    <t>Государственная пошлина за совершение нотариальных действий (за исключением 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</si>
  <si>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</si>
  <si>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</si>
  <si>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</si>
  <si>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</si>
  <si>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</si>
  <si>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казённых)</t>
  </si>
  <si>
    <t>000 1 13 00000 00 0000 000</t>
  </si>
  <si>
    <t>ДОХОДЫ ОТ ОКАЗАНИЯ ПЛАТНЫХ УСЛУГ 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</si>
  <si>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</si>
  <si>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</si>
  <si>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</si>
  <si>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</si>
  <si>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</si>
  <si>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</si>
  <si>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ДОХОДЫ  ОТ ПРОДАЖИ МАТЕРИАЛЬНЫХ И НЕ МАТЕРИАЛЬНХ АКТИВОВ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</si>
  <si>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</si>
  <si>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</si>
  <si>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000 116 00000 00 0000 000  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</si>
  <si>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</si>
  <si>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</si>
  <si>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</si>
  <si>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</si>
  <si>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</si>
  <si>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</si>
  <si>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</si>
  <si>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</si>
  <si>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субъектов Российской Федерации и муниципальных образований</t>
  </si>
  <si>
    <t>000 2 02 15001 00 0000 151</t>
  </si>
  <si>
    <t>Дотации на выравнивание бюджетной обеспеченности</t>
  </si>
  <si>
    <t>000 2 02 15001 10 0000 151</t>
  </si>
  <si>
    <t>дотация на выравнивание бюджетной обеспеченности из районного фонда финансовой поддержки поселений</t>
  </si>
  <si>
    <t>дотация на выравнивание бюджетной обеспеченности из регионального  фонда финансовой поддержки поселений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</si>
  <si>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</si>
  <si>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</si>
  <si>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</si>
  <si>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</si>
  <si>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</si>
  <si>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</si>
  <si>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</si>
  <si>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</si>
  <si>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</si>
  <si>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</si>
  <si>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</si>
  <si>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</si>
  <si>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</si>
  <si>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</si>
  <si>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</si>
  <si>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</si>
  <si>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</si>
  <si>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</si>
  <si>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</si>
  <si>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</si>
  <si>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</si>
  <si>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</si>
  <si>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</si>
  <si>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Субсидия бюджетам  на поддержку отрасли культуры</t>
  </si>
  <si>
    <t xml:space="preserve"> 000 2 02 25519 10 0000 151</t>
  </si>
  <si>
    <t>Субсидия бюджетам сельских поселений на поддержку отрасли культуры</t>
  </si>
  <si>
    <t>000 2 02 49999 00 0000 151</t>
  </si>
  <si>
    <t>Прочие межбюджетные трансферты, передаваемые бюджетам</t>
  </si>
  <si>
    <t>000 2 02 49999 10 0000 151</t>
  </si>
  <si>
    <t>000 2 07 05000 10 0000 180</t>
  </si>
  <si>
    <t>Прочие безвозмездные поступления в бюджеты сельских поселений</t>
  </si>
  <si>
    <t>000 2 07 05030 10 0000 180</t>
  </si>
  <si>
    <t>01 0 00 00000</t>
  </si>
  <si>
    <r>
      <t xml:space="preserve">Муниципальная программа </t>
    </r>
    <r>
      <rPr>
        <b/>
        <sz val="11"/>
        <rFont val="Calibri"/>
        <family val="2"/>
        <charset val="204"/>
      </rPr>
      <t>«</t>
    </r>
    <r>
      <rPr>
        <b/>
        <sz val="11"/>
        <rFont val="Times New Roman"/>
        <family val="1"/>
      </rPr>
      <t>Культура Ключевского сельского поселения</t>
    </r>
    <r>
      <rPr>
        <b/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</si>
  <si>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</si>
  <si>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</si>
  <si>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</si>
  <si>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Организация и проведение  культурно-досуговых мероприятий</t>
    </r>
    <r>
      <rPr>
        <sz val="11"/>
        <rFont val="Calibri"/>
        <family val="2"/>
        <charset val="204"/>
      </rPr>
      <t>»</t>
    </r>
  </si>
  <si>
    <t>01 1 01 2А010</t>
  </si>
  <si>
    <r>
      <t>Организация и проведение  культурно-досуговых мероприятий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территории поселения</t>
    </r>
  </si>
  <si>
    <t>01 1 01 2Р130</t>
  </si>
  <si>
    <t>Софинансирование проектов инициативного бюджетирования</t>
  </si>
  <si>
    <t>01 1 01 SP130</t>
  </si>
  <si>
    <t xml:space="preserve">Проекты инициативного бюджетирования 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</si>
  <si>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</si>
  <si>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Библиотечное обслуживание населения</t>
    </r>
    <r>
      <rPr>
        <sz val="11"/>
        <rFont val="Calibri"/>
        <family val="2"/>
        <charset val="204"/>
      </rPr>
      <t>»</t>
    </r>
  </si>
  <si>
    <t>01 2 01 00000</t>
  </si>
  <si>
    <t>Основное мероприятие "Организация информационно - библиотечного обслуживания населения"</t>
  </si>
  <si>
    <t>01 2 01 2А020</t>
  </si>
  <si>
    <t>Организация информационно - библиотечного обслуживания населения.</t>
  </si>
  <si>
    <t>01 2 01 R5190</t>
  </si>
  <si>
    <t>Поддержка отрасли культуры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</si>
  <si>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</si>
  <si>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Прочие мероприятия в области культуры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</si>
  <si>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</si>
  <si>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</si>
  <si>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 xml:space="preserve">01 4 00 00000 </t>
  </si>
  <si>
    <t>Подпрограмма «Поддержка общественных ветеранских организаций»</t>
  </si>
  <si>
    <t>01 4 01 00000</t>
  </si>
  <si>
    <t>Основное мероприятие «Оказание содействия общественным объединениям ветеранов и пенсионеров»</t>
  </si>
  <si>
    <t>01 4 01 2А030</t>
  </si>
  <si>
    <t>Поддержка деятельности и содействие Советам ветеранов Ключевского сельского поселения</t>
  </si>
  <si>
    <t>01 4 01 2А040</t>
  </si>
  <si>
    <t>Изготовление полиграфической продукции (Книга «Мой присылвенский край», с.Торговище)</t>
  </si>
  <si>
    <t>02 0 00 00000</t>
  </si>
  <si>
    <t>Муниципальная программа «Дорожное хозяйство и благоустройство населенных пунктов Ключевского сельского поселения»</t>
  </si>
  <si>
    <t>02 1 00 00000</t>
  </si>
  <si>
    <t>Подпрограмма «Дорожное хозяйство»</t>
  </si>
  <si>
    <t>02 1 01 00000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</si>
  <si>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Содержание автомобильных дорог и искусственных сооружений на них</t>
    </r>
    <r>
      <rPr>
        <sz val="11"/>
        <rFont val="Calibri"/>
        <family val="2"/>
        <charset val="204"/>
      </rPr>
      <t>»</t>
    </r>
  </si>
  <si>
    <t>02 1 01 2Б010</t>
  </si>
  <si>
    <t>02 1 01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</si>
  <si>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района.</t>
  </si>
  <si>
    <t>02 1 02 00000</t>
  </si>
  <si>
    <r>
      <t>Основное мероприятие «Капитальный ремонт и ремонт автомобильных дорог и искусственных сооружений на них</t>
    </r>
    <r>
      <rPr>
        <sz val="11"/>
        <rFont val="Calibri"/>
        <family val="2"/>
        <charset val="204"/>
      </rPr>
      <t>»</t>
    </r>
  </si>
  <si>
    <t>02 1 02 2Б030</t>
  </si>
  <si>
    <t>Ремонт автомобильных дорог и искусственных сооружений на них</t>
  </si>
  <si>
    <t>02 1 02 ST200</t>
  </si>
  <si>
    <t>Ремонт автомобильных дорог общего пользования  местного значения сельских поселений Пермского края</t>
  </si>
  <si>
    <t>02 1 02 2T200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</si>
  <si>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</si>
  <si>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02 1 02 2Р160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</si>
  <si>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</si>
  <si>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02 1 02 SP160</t>
  </si>
  <si>
    <t>Реализация мероприятий по ремонту автомобильных дорог общего пользования местного значения сельских поселений, осуществляемых за счет средств бюджета поселения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</si>
  <si>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</si>
  <si>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Благоустройство территории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</si>
  <si>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</si>
  <si>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«Уличное освещение</t>
    </r>
    <r>
      <rPr>
        <sz val="11"/>
        <rFont val="Calibri"/>
        <family val="2"/>
        <charset val="204"/>
      </rPr>
      <t>»</t>
    </r>
  </si>
  <si>
    <t>02 2 01 2Б050</t>
  </si>
  <si>
    <t>02 2 02 00000</t>
  </si>
  <si>
    <r>
      <t>Основное мероприятие «Организация и содержание мест захоронения</t>
    </r>
    <r>
      <rPr>
        <sz val="11"/>
        <rFont val="Calibri"/>
        <family val="2"/>
        <charset val="204"/>
      </rPr>
      <t>»</t>
    </r>
  </si>
  <si>
    <t>02 2 02 2Б060</t>
  </si>
  <si>
    <t>Организация и содержание мест захоронения</t>
  </si>
  <si>
    <t>02 2 03 00000</t>
  </si>
  <si>
    <r>
      <t>Основное мероприятие «Комплекс мероприятий по содержанию территории поселения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</si>
  <si>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2 03 2Б070</t>
  </si>
  <si>
    <t>Сбор и транспортирование твердых коммунальных отходов, ликвидация несанкционированных свалок</t>
  </si>
  <si>
    <t>02 2 03 2Б080</t>
  </si>
  <si>
    <t>Содержание и ремонт подвесных мостов на территории поселения</t>
  </si>
  <si>
    <t>02 2 03 2Б090</t>
  </si>
  <si>
    <t>Прочие расходы на благоустройство территории Ключевского сельского поселения</t>
  </si>
  <si>
    <t>02 3 00 00000</t>
  </si>
  <si>
    <t>Подпрограмма "Обеспечение реализации муниципальной программы"</t>
  </si>
  <si>
    <t>02 3 01 00000</t>
  </si>
  <si>
    <t>Основное мероприятие "Обеспечение реализации муниципальной программы"</t>
  </si>
  <si>
    <t>02 3 01 2Б110</t>
  </si>
  <si>
    <t>Обеспечение деятельности (оказание услуг, выполнение работ) муниципальных учреждений</t>
  </si>
  <si>
    <t>03 0 00 00000</t>
  </si>
  <si>
    <t>Муниципальная программа «Пожарная безопасность и защита населения и территории Ключевского сельского поселения от чрезвычайных ситуаций»</t>
  </si>
  <si>
    <t>03 1 00 00000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</si>
  <si>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</si>
  <si>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 xml:space="preserve">Основное мероприятие «Обеспечение первичных мер пожарной безопасности в границах населенных пунктов Ключевского сельского поселения»
</t>
  </si>
  <si>
    <t>03 1 01 2В010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</si>
  <si>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</si>
  <si>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>03 1 01 2В020</t>
  </si>
  <si>
    <t>Содержание пожарных автомобилей и зданий для размещения пожарной техники и автомобилей</t>
  </si>
  <si>
    <t>03 1 01 2В030</t>
  </si>
  <si>
    <t>Изготовление методических материалов, плакатов, памяток на противопожарную тематику, информационных стендов, баннеров, их размещение на территории сельского поселения</t>
  </si>
  <si>
    <t>03 1 02 00000</t>
  </si>
  <si>
    <t xml:space="preserve">Основное мероприятие «Обеспечение деятельности добровольной пожарной команды, сформированной на территории Ключевского сельского поселения»
</t>
  </si>
  <si>
    <t>03 1 02 2В040</t>
  </si>
  <si>
    <t>Обеспечение деятельности добровольной пожарной команды, сформированной на территории Ключевского сельского поселения</t>
  </si>
  <si>
    <t>03 2 00 00000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</si>
  <si>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</si>
  <si>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03 2 01 00000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</si>
  <si>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</si>
  <si>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03 2 01 2В060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</si>
  <si>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</si>
  <si>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</si>
  <si>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</si>
  <si>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</si>
  <si>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</si>
  <si>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</si>
  <si>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администрации поселения</t>
  </si>
  <si>
    <t>91 0 00 00020</t>
  </si>
  <si>
    <t>91 0 00 00030</t>
  </si>
  <si>
    <t xml:space="preserve">Обеспечение выполнения функций органами местного самоуправления </t>
  </si>
  <si>
    <t>91 0 00 00040</t>
  </si>
  <si>
    <t>91 0 00 00060</t>
  </si>
  <si>
    <t>91 0 00 00070</t>
  </si>
  <si>
    <t>91 0 00 51180</t>
  </si>
  <si>
    <t>Осуществление первичного воинского учета на территориях, где отсутствуют военные комиссариаты</t>
  </si>
  <si>
    <t>91 0 00 2У140</t>
  </si>
  <si>
    <t>92 0 00 00000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</si>
  <si>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</si>
  <si>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2Я010</t>
  </si>
  <si>
    <t>92 0 00 2Я020</t>
  </si>
  <si>
    <t>92 0 00 2Я030</t>
  </si>
  <si>
    <t>Мероприятия в области строительства, архитектуры и градостраительства</t>
  </si>
  <si>
    <t>92 0 00 2Я040</t>
  </si>
  <si>
    <t>92 0 00 2Я050</t>
  </si>
  <si>
    <t>92 0 00 2Я060</t>
  </si>
  <si>
    <t>92 0 00 2Я080</t>
  </si>
  <si>
    <t>92 0 00 2Я090</t>
  </si>
  <si>
    <t>92 0 00 2Я100</t>
  </si>
  <si>
    <t>Разработка проектно-сметной документации и строительство распределительных сетей газопроводов по ул.Полевая с.Тис Суксунского района Пермского края</t>
  </si>
  <si>
    <t>400</t>
  </si>
  <si>
    <t>Капитальные вложения в объекты государственной (муниципальной) собственности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</si>
  <si>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</si>
  <si>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</si>
  <si>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 xml:space="preserve">Приложение 3 </t>
  </si>
  <si>
    <t>Глава  администрации поселения</t>
  </si>
  <si>
    <t>Основное мероприятие «Содержание автомобильных дорог и искусственных сооружений на них»</t>
  </si>
  <si>
    <t>Основное мероприятие «Капитальный ремонт и ремонт автомобильных дорог и искусственных сооружений на них»</t>
  </si>
  <si>
    <t>Ремонт автомобильных дорог общего пользования местного значения сельских поселений Пермского края</t>
  </si>
  <si>
    <t xml:space="preserve"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 </t>
  </si>
  <si>
    <t>0505</t>
  </si>
  <si>
    <t>Другие вопросы в области жилищно-коммунального хозяйства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</si>
  <si>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Ключевского сельского поселения</t>
    </r>
    <r>
      <rPr>
        <sz val="11"/>
        <rFont val="Calibri"/>
        <family val="2"/>
        <charset val="204"/>
      </rPr>
      <t>»</t>
    </r>
  </si>
  <si>
    <t>Организация и проведение  культурно-досуговых мероприятий на территории поселения</t>
  </si>
  <si>
    <t>Организация информационно - библиотечного обслуживания населения</t>
  </si>
  <si>
    <t xml:space="preserve">000 2 02 25519 00 0000 151
</t>
  </si>
  <si>
    <t>Муниципальный долг по состоянию на 01.01.2018</t>
  </si>
  <si>
    <t>задолженность на 01.01.2018</t>
  </si>
  <si>
    <t>по состоянию на 01.01.2018</t>
  </si>
  <si>
    <t>Отчет об исполнении доходов бюджета поселения по кодам поступлений в бюджет (группам, подгруппам, статьям, подстатьям классификации доходов бюджета)  на 2018 год, тыс.рублей</t>
  </si>
  <si>
    <t>000 2 02 25467 00 0000 151</t>
  </si>
  <si>
    <t>Субсидии бюджетам на обеспечение развития и укрепления материально-технической базы муниципальных домов культуры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</si>
  <si>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</si>
  <si>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000 2 02 25467 10 0000 151</t>
  </si>
  <si>
    <t>000 2 02 25555 00 0000 151</t>
  </si>
  <si>
    <t>000 2 02 25555 10 0000 151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</si>
  <si>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</si>
  <si>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 3 01 2С180</t>
  </si>
  <si>
    <t>01 1 01 L4670</t>
  </si>
  <si>
    <t>Субсидии на обеспечение развития и укрепления материально-технической базы домов культуры в населеннызх пунктах с числом жителей 50 тысяч человек</t>
  </si>
  <si>
    <t>Проведение мероприятий в рамках  реализации социально значимых проектов территориального общественного самоуправления на территории поселения</t>
  </si>
  <si>
    <t>02 2 04 SP070</t>
  </si>
  <si>
    <t>02 2 04 00000</t>
  </si>
  <si>
    <t>Основное мероприятие "Реализация социально значимых проектов территориального общественного самоуправления"</t>
  </si>
  <si>
    <t>Прочие  расходы на благоустройство территории Ключевского сельского поселения</t>
  </si>
  <si>
    <t>04 0 00 00000</t>
  </si>
  <si>
    <t>Муниципальная программа "Формирование комфортной городской среды на территории Ключевского сельского поселения на 2018-2022 годы"</t>
  </si>
  <si>
    <t>04 1 00 00000</t>
  </si>
  <si>
    <t>Подпрограмма "Благоустройство дворовых и общественных территорий"</t>
  </si>
  <si>
    <t>04 1 01 00000</t>
  </si>
  <si>
    <t>Основное мероприятие "Формирование комфортной городской среды на территории села Ключи"</t>
  </si>
  <si>
    <t>Благоустройство дворовых и общественных территорий</t>
  </si>
  <si>
    <t>04 1 01 SЖ090</t>
  </si>
  <si>
    <t>Поддержка муниципальных программ формирования современной городской среды( расходы, несофинансируемые из федерального бюджета)</t>
  </si>
  <si>
    <t>04 1 01 L5550</t>
  </si>
  <si>
    <t>Мероприятия в сфере газификации</t>
  </si>
  <si>
    <t>92 0 00 2Я110</t>
  </si>
  <si>
    <t>Проведение выборов в представительные органы муниципального образования</t>
  </si>
  <si>
    <t>92 0 00 2У090</t>
  </si>
  <si>
    <t>91 0 00 2У100</t>
  </si>
  <si>
    <t>91 0 00 2П040</t>
  </si>
  <si>
    <t>приведение в нормативное состояние учреждений культуры</t>
  </si>
  <si>
    <t>0107</t>
  </si>
  <si>
    <t>Обеспечение проведения выборов и референдумов</t>
  </si>
  <si>
    <t>Мероприятия, осуществляемые органами местного самоуправления, в рамках непрограммных направлений расходов</t>
  </si>
  <si>
    <t>02 1 02 ST040</t>
  </si>
  <si>
    <t>02 1 02 2Д050</t>
  </si>
  <si>
    <t>Проведение мероприятий в рамках реализации социально значимых проектов территориального общественного самоуправления на территории поселения"</t>
  </si>
  <si>
    <t>Субсидии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</si>
  <si>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1 01 2А040</t>
  </si>
  <si>
    <t>Приведение в нормативное состояние учреждений культуры</t>
  </si>
  <si>
    <t>Возврат остатков субсидий, субвенций на поддержку отрасли культуры из бюджетов сельских поселений</t>
  </si>
  <si>
    <t>000 219 25519 10 0000 151</t>
  </si>
  <si>
    <t>000 219 60010 10 0000 151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</si>
  <si>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</si>
  <si>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04 1 01 2Г010</t>
  </si>
  <si>
    <t>Благоустройство дворовых и общественных территорий из средств бюджета поселения</t>
  </si>
  <si>
    <t>Субсидия на софинансирование мероприятий по реализации социально значимого проекта территориального общественного самоуправления</t>
  </si>
  <si>
    <t xml:space="preserve"> Отчет об исполнении источников финансирования дефицита бюджета Ключевского сельского поселения по кодам классификации источников финансирования дефицитов бюджетов за 2018 год, тыс. руб.</t>
  </si>
  <si>
    <t xml:space="preserve">                Сведения о расходовании средств резервного фонда Администрации Ключевского сельского поселения за 2018 год</t>
  </si>
  <si>
    <t>Остаток средств резервного фонда                                                             252,5 тыс.руб.</t>
  </si>
  <si>
    <r>
      <t>Утверждено на отчетный год                                                             252,5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тыс.рублей </t>
    </r>
  </si>
  <si>
    <t>на 01.01.2018</t>
  </si>
  <si>
    <t>на 31.12.2018</t>
  </si>
  <si>
    <t>Общая сумма муниципального долга по состоянию на 01.01.2019, в том числе общая сумма предоставленных гарантий по обязательствам перед третьими лицами</t>
  </si>
  <si>
    <t>Отчет об исполнении расходов бюджета Ключевского сельского поселения по ведомственной структуре расходов за 2018 год, тыс.рублей</t>
  </si>
  <si>
    <t>Отчет об исполнении бюджета по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тыс.рублей</t>
  </si>
  <si>
    <t xml:space="preserve">       Сведения о муниципальных заимствованиях Ключевского сельского поселения за 2018 год, тыс.рублей</t>
  </si>
  <si>
    <t>привлечение средств в 2018 году</t>
  </si>
  <si>
    <t>погашение основной суммы задолженности в 2018 году</t>
  </si>
  <si>
    <t>Сведения о предоставленных муниципальных гарантиях Ключевского сельского поселения за 2018 год, тыс. рублей</t>
  </si>
  <si>
    <t xml:space="preserve">с правом регрессного требования к соответствующим предприятиям в течение 2018 года  </t>
  </si>
  <si>
    <t xml:space="preserve">Сведения 
о структуре муниципального долга Ключевского селького поселения за 2018 год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</si>
</sst>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?"/>
    <numFmt numFmtId="167" formatCode="#,##0.0"/>
    <numFmt numFmtId="168" formatCode="0.0"/>
  </numFmts>
  <fonts count="80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1"/>
      <name val="Arial"/>
      <family val="2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b/>
      <sz val="11"/>
      <color indexed="8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</borders>
  <cellStyleXfs count="20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7" fillId="21" borderId="0" applyNumberFormat="0" applyBorder="0" applyAlignment="0" applyProtection="0"/>
    <xf numFmtId="0" fontId="18" fillId="35" borderId="1" applyNumberFormat="0" applyAlignment="0" applyProtection="0"/>
    <xf numFmtId="0" fontId="19" fillId="22" borderId="2" applyNumberFormat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1" applyNumberFormat="0" applyAlignment="0" applyProtection="0"/>
    <xf numFmtId="0" fontId="27" fillId="0" borderId="6" applyNumberFormat="0" applyFill="0" applyAlignment="0" applyProtection="0"/>
    <xf numFmtId="0" fontId="28" fillId="33" borderId="0" applyNumberFormat="0" applyBorder="0" applyAlignment="0" applyProtection="0"/>
    <xf numFmtId="0" fontId="29" fillId="0" borderId="0"/>
    <xf numFmtId="0" fontId="10" fillId="32" borderId="7" applyNumberFormat="0" applyFont="0" applyAlignment="0" applyProtection="0"/>
    <xf numFmtId="0" fontId="30" fillId="35" borderId="8" applyNumberFormat="0" applyAlignment="0" applyProtection="0"/>
    <xf numFmtId="4" fontId="31" fillId="40" borderId="9" applyNumberFormat="0" applyProtection="0">
      <alignment vertical="center"/>
    </xf>
    <xf numFmtId="4" fontId="32" fillId="40" borderId="9" applyNumberFormat="0" applyProtection="0">
      <alignment vertical="center"/>
    </xf>
    <xf numFmtId="4" fontId="31" fillId="40" borderId="9" applyNumberFormat="0" applyProtection="0">
      <alignment horizontal="left" vertical="center" indent="1"/>
    </xf>
    <xf numFmtId="0" fontId="31" fillId="40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3" fillId="7" borderId="9" applyNumberFormat="0" applyProtection="0">
      <alignment horizontal="right" vertical="center"/>
    </xf>
    <xf numFmtId="4" fontId="13" fillId="3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13" borderId="9" applyNumberFormat="0" applyProtection="0">
      <alignment horizontal="right" vertical="center"/>
    </xf>
    <xf numFmtId="4" fontId="13" fillId="14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12" borderId="9" applyNumberFormat="0" applyProtection="0">
      <alignment horizontal="right" vertical="center"/>
    </xf>
    <xf numFmtId="4" fontId="31" fillId="44" borderId="10" applyNumberFormat="0" applyProtection="0">
      <alignment horizontal="left" vertical="center" indent="1"/>
    </xf>
    <xf numFmtId="4" fontId="13" fillId="45" borderId="0" applyNumberFormat="0" applyProtection="0">
      <alignment horizontal="left" vertical="center" indent="1"/>
    </xf>
    <xf numFmtId="4" fontId="33" fillId="9" borderId="0" applyNumberFormat="0" applyProtection="0">
      <alignment horizontal="left" vertical="center" indent="1"/>
    </xf>
    <xf numFmtId="4" fontId="13" fillId="2" borderId="9" applyNumberFormat="0" applyProtection="0">
      <alignment horizontal="right" vertical="center"/>
    </xf>
    <xf numFmtId="4" fontId="34" fillId="45" borderId="0" applyNumberFormat="0" applyProtection="0">
      <alignment horizontal="left" vertical="center" indent="1"/>
    </xf>
    <xf numFmtId="4" fontId="34" fillId="2" borderId="0" applyNumberFormat="0" applyProtection="0">
      <alignment horizontal="left" vertical="center" indent="1"/>
    </xf>
    <xf numFmtId="0" fontId="10" fillId="9" borderId="9" applyNumberFormat="0" applyProtection="0">
      <alignment horizontal="left" vertical="center" indent="1"/>
    </xf>
    <xf numFmtId="0" fontId="10" fillId="9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45" borderId="9" applyNumberFormat="0" applyProtection="0">
      <alignment horizontal="left" vertical="center" indent="1"/>
    </xf>
    <xf numFmtId="0" fontId="10" fillId="45" borderId="9" applyNumberFormat="0" applyProtection="0">
      <alignment horizontal="left" vertical="top" indent="1"/>
    </xf>
    <xf numFmtId="0" fontId="10" fillId="5" borderId="11" applyNumberFormat="0">
      <protection locked="0"/>
    </xf>
    <xf numFmtId="0" fontId="35" fillId="9" borderId="12" applyBorder="0"/>
    <xf numFmtId="4" fontId="13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3" fillId="4" borderId="9" applyNumberFormat="0" applyProtection="0">
      <alignment horizontal="left" vertical="center" indent="1"/>
    </xf>
    <xf numFmtId="0" fontId="13" fillId="4" borderId="9" applyNumberFormat="0" applyProtection="0">
      <alignment horizontal="left" vertical="top" indent="1"/>
    </xf>
    <xf numFmtId="4" fontId="13" fillId="45" borderId="9" applyNumberFormat="0" applyProtection="0">
      <alignment horizontal="right" vertical="center"/>
    </xf>
    <xf numFmtId="4" fontId="36" fillId="45" borderId="9" applyNumberFormat="0" applyProtection="0">
      <alignment horizontal="right" vertical="center"/>
    </xf>
    <xf numFmtId="4" fontId="13" fillId="2" borderId="9" applyNumberFormat="0" applyProtection="0">
      <alignment horizontal="left" vertical="center" indent="1"/>
    </xf>
    <xf numFmtId="0" fontId="13" fillId="2" borderId="9" applyNumberFormat="0" applyProtection="0">
      <alignment horizontal="left" vertical="top" indent="1"/>
    </xf>
    <xf numFmtId="4" fontId="37" fillId="46" borderId="0" applyNumberFormat="0" applyProtection="0">
      <alignment horizontal="left" vertical="center" indent="1"/>
    </xf>
    <xf numFmtId="0" fontId="38" fillId="47" borderId="11"/>
    <xf numFmtId="4" fontId="39" fillId="45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4" fillId="48" borderId="0"/>
    <xf numFmtId="0" fontId="6" fillId="0" borderId="0"/>
    <xf numFmtId="0" fontId="5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42" fillId="0" borderId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8" fillId="11" borderId="26" applyNumberFormat="0" applyProtection="0">
      <alignment horizontal="left" vertical="center" indent="1"/>
    </xf>
    <xf numFmtId="0" fontId="38" fillId="51" borderId="26" applyNumberFormat="0" applyProtection="0">
      <alignment horizontal="left" vertical="center" indent="1"/>
    </xf>
    <xf numFmtId="0" fontId="38" fillId="6" borderId="26" applyNumberFormat="0" applyProtection="0">
      <alignment horizontal="left" vertical="center" indent="1"/>
    </xf>
    <xf numFmtId="4" fontId="38" fillId="0" borderId="26" applyNumberFormat="0" applyProtection="0">
      <alignment horizontal="right" vertical="center"/>
    </xf>
    <xf numFmtId="0" fontId="6" fillId="0" borderId="0"/>
    <xf numFmtId="0" fontId="6" fillId="0" borderId="0"/>
    <xf numFmtId="0" fontId="63" fillId="0" borderId="0"/>
    <xf numFmtId="0" fontId="4" fillId="48" borderId="0"/>
    <xf numFmtId="0" fontId="1" fillId="0" borderId="0"/>
    <xf numFmtId="4" fontId="38" fillId="40" borderId="26" applyNumberFormat="0" applyProtection="0">
      <alignment vertical="center"/>
    </xf>
    <xf numFmtId="4" fontId="38" fillId="40" borderId="26" applyNumberFormat="0" applyProtection="0">
      <alignment vertical="center"/>
    </xf>
    <xf numFmtId="4" fontId="38" fillId="52" borderId="26" applyNumberFormat="0" applyProtection="0">
      <alignment horizontal="left" vertical="center" indent="1"/>
    </xf>
    <xf numFmtId="4" fontId="38" fillId="52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0" fontId="3" fillId="9" borderId="9" applyNumberFormat="0" applyProtection="0">
      <alignment horizontal="left" vertical="center" indent="1"/>
    </xf>
    <xf numFmtId="0" fontId="3" fillId="9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</cellStyleXfs>
  <cellXfs count="461">
    <xf numFmtId="0" fontId="0" fillId="0" borderId="0" xfId="0"/>
    <xf numFmtId="0" fontId="7" fillId="0" borderId="0" xfId="126" applyFont="1"/>
    <xf numFmtId="0" fontId="7" fillId="0" borderId="0" xfId="113" applyFont="1"/>
    <xf numFmtId="0" fontId="7" fillId="0" borderId="0" xfId="123" applyFont="1" applyAlignment="1">
      <alignment horizontal="right"/>
    </xf>
    <xf numFmtId="0" fontId="46" fillId="0" borderId="0" xfId="126" applyFont="1"/>
    <xf numFmtId="0" fontId="46" fillId="0" borderId="0" xfId="123" applyFont="1" applyAlignment="1">
      <alignment horizontal="right"/>
    </xf>
    <xf numFmtId="49" fontId="47" fillId="0" borderId="11" xfId="113" applyNumberFormat="1" applyFont="1" applyBorder="1" applyAlignment="1">
      <alignment horizontal="center" vertical="center" wrapText="1"/>
    </xf>
    <xf numFmtId="168" fontId="7" fillId="0" borderId="11" xfId="113" applyNumberFormat="1" applyFont="1" applyBorder="1" applyAlignment="1">
      <alignment horizontal="center" vertical="center" wrapText="1"/>
    </xf>
    <xf numFmtId="168" fontId="7" fillId="0" borderId="11" xfId="113" applyNumberFormat="1" applyFont="1" applyFill="1" applyBorder="1" applyAlignment="1">
      <alignment horizontal="center" vertical="center" wrapText="1"/>
    </xf>
    <xf numFmtId="0" fontId="7" fillId="0" borderId="0" xfId="131" applyNumberFormat="1" applyFont="1" applyAlignment="1">
      <alignment horizontal="justify" vertical="center"/>
    </xf>
    <xf numFmtId="0" fontId="49" fillId="0" borderId="0" xfId="131" applyNumberFormat="1" applyFont="1" applyAlignment="1">
      <alignment horizontal="justify" vertical="center"/>
    </xf>
    <xf numFmtId="0" fontId="7" fillId="0" borderId="11" xfId="131" applyNumberFormat="1" applyFont="1" applyBorder="1" applyAlignment="1">
      <alignment horizontal="justify" vertical="center" wrapText="1"/>
    </xf>
    <xf numFmtId="0" fontId="7" fillId="49" borderId="11" xfId="131" applyNumberFormat="1" applyFont="1" applyFill="1" applyBorder="1" applyAlignment="1">
      <alignment horizontal="justify" vertical="center" wrapText="1"/>
    </xf>
    <xf numFmtId="167" fontId="7" fillId="0" borderId="11" xfId="131" applyNumberFormat="1" applyFont="1" applyBorder="1" applyAlignment="1">
      <alignment horizontal="center" vertical="center" wrapText="1"/>
    </xf>
    <xf numFmtId="0" fontId="52" fillId="0" borderId="11" xfId="114" applyFont="1" applyBorder="1" applyAlignment="1">
      <alignment horizontal="justify" vertical="center" wrapText="1"/>
    </xf>
    <xf numFmtId="49" fontId="7" fillId="0" borderId="11" xfId="131" applyNumberFormat="1" applyFont="1" applyBorder="1" applyAlignment="1">
      <alignment horizontal="justify" vertical="center" wrapText="1"/>
    </xf>
    <xf numFmtId="0" fontId="7" fillId="0" borderId="20" xfId="131" applyNumberFormat="1" applyFont="1" applyBorder="1" applyAlignment="1">
      <alignment horizontal="justify" vertical="center" wrapText="1"/>
    </xf>
    <xf numFmtId="0" fontId="52" fillId="0" borderId="25" xfId="132" applyNumberFormat="1" applyFont="1" applyBorder="1" applyAlignment="1">
      <alignment horizontal="justify" vertical="center" wrapText="1"/>
    </xf>
    <xf numFmtId="0" fontId="52" fillId="0" borderId="11" xfId="132" applyNumberFormat="1" applyFont="1" applyBorder="1" applyAlignment="1">
      <alignment horizontal="center" vertical="center" wrapText="1"/>
    </xf>
    <xf numFmtId="0" fontId="52" fillId="0" borderId="16" xfId="132" applyNumberFormat="1" applyFont="1" applyBorder="1" applyAlignment="1">
      <alignment horizontal="justify" vertical="center" wrapText="1"/>
    </xf>
    <xf numFmtId="167" fontId="8" fillId="0" borderId="11" xfId="131" applyNumberFormat="1" applyFont="1" applyBorder="1" applyAlignment="1">
      <alignment horizontal="center" vertical="center" wrapText="1"/>
    </xf>
    <xf numFmtId="0" fontId="49" fillId="0" borderId="0" xfId="131" applyNumberFormat="1" applyFont="1" applyAlignment="1">
      <alignment horizontal="center" vertical="center"/>
    </xf>
    <xf numFmtId="0" fontId="7" fillId="0" borderId="0" xfId="131" applyNumberFormat="1" applyFont="1" applyAlignment="1">
      <alignment horizontal="center" vertical="center"/>
    </xf>
    <xf numFmtId="49" fontId="9" fillId="0" borderId="11" xfId="132" applyNumberFormat="1" applyFont="1" applyBorder="1" applyAlignment="1">
      <alignment horizontal="center" vertical="center" wrapText="1"/>
    </xf>
    <xf numFmtId="49" fontId="9" fillId="0" borderId="15" xfId="132" applyNumberFormat="1" applyFont="1" applyBorder="1" applyAlignment="1">
      <alignment horizontal="center" vertical="center" wrapText="1"/>
    </xf>
    <xf numFmtId="49" fontId="9" fillId="0" borderId="15" xfId="132" applyNumberFormat="1" applyFont="1" applyBorder="1" applyAlignment="1">
      <alignment horizontal="justify" vertical="center" wrapText="1"/>
    </xf>
    <xf numFmtId="0" fontId="9" fillId="0" borderId="15" xfId="132" applyFont="1" applyFill="1" applyBorder="1" applyAlignment="1">
      <alignment horizontal="justify" vertical="center" wrapText="1"/>
    </xf>
    <xf numFmtId="167" fontId="7" fillId="50" borderId="16" xfId="131" applyNumberFormat="1" applyFont="1" applyFill="1" applyBorder="1" applyAlignment="1">
      <alignment horizontal="center" vertical="center" wrapText="1"/>
    </xf>
    <xf numFmtId="167" fontId="9" fillId="50" borderId="11" xfId="132" applyNumberFormat="1" applyFont="1" applyFill="1" applyBorder="1" applyAlignment="1">
      <alignment horizontal="center" vertical="center" wrapText="1"/>
    </xf>
    <xf numFmtId="0" fontId="3" fillId="0" borderId="0" xfId="134"/>
    <xf numFmtId="0" fontId="6" fillId="0" borderId="0" xfId="133"/>
    <xf numFmtId="0" fontId="53" fillId="0" borderId="0" xfId="133" applyFont="1"/>
    <xf numFmtId="0" fontId="44" fillId="0" borderId="11" xfId="133" applyFont="1" applyBorder="1" applyAlignment="1">
      <alignment horizontal="center" wrapText="1"/>
    </xf>
    <xf numFmtId="0" fontId="55" fillId="0" borderId="11" xfId="133" applyFont="1" applyBorder="1" applyAlignment="1">
      <alignment horizontal="center"/>
    </xf>
    <xf numFmtId="0" fontId="55" fillId="0" borderId="11" xfId="133" applyFont="1" applyBorder="1" applyAlignment="1">
      <alignment horizontal="center" wrapText="1"/>
    </xf>
    <xf numFmtId="49" fontId="45" fillId="0" borderId="11" xfId="133" applyNumberFormat="1" applyFont="1" applyBorder="1" applyAlignment="1">
      <alignment horizontal="center"/>
    </xf>
    <xf numFmtId="0" fontId="47" fillId="0" borderId="11" xfId="133" applyFont="1" applyBorder="1" applyAlignment="1">
      <alignment horizontal="justify" wrapText="1"/>
    </xf>
    <xf numFmtId="168" fontId="47" fillId="0" borderId="11" xfId="133" applyNumberFormat="1" applyFont="1" applyBorder="1" applyAlignment="1">
      <alignment horizontal="center"/>
    </xf>
    <xf numFmtId="0" fontId="47" fillId="0" borderId="11" xfId="133" applyFont="1" applyBorder="1" applyAlignment="1">
      <alignment horizontal="center"/>
    </xf>
    <xf numFmtId="0" fontId="47" fillId="0" borderId="11" xfId="133" applyFont="1" applyFill="1" applyBorder="1" applyAlignment="1">
      <alignment horizontal="justify" wrapText="1"/>
    </xf>
    <xf numFmtId="0" fontId="45" fillId="0" borderId="11" xfId="133" applyFont="1" applyBorder="1" applyAlignment="1">
      <alignment horizontal="left"/>
    </xf>
    <xf numFmtId="168" fontId="45" fillId="0" borderId="11" xfId="133" applyNumberFormat="1" applyFont="1" applyBorder="1" applyAlignment="1">
      <alignment horizontal="center"/>
    </xf>
    <xf numFmtId="168" fontId="8" fillId="0" borderId="11" xfId="133" applyNumberFormat="1" applyFont="1" applyBorder="1" applyAlignment="1">
      <alignment horizontal="center"/>
    </xf>
    <xf numFmtId="0" fontId="7" fillId="0" borderId="0" xfId="133" applyFont="1"/>
    <xf numFmtId="167" fontId="7" fillId="0" borderId="11" xfId="131" applyNumberFormat="1" applyFont="1" applyFill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167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7" fontId="9" fillId="5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justify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49" fontId="9" fillId="0" borderId="15" xfId="136" applyNumberFormat="1" applyFont="1" applyBorder="1" applyAlignment="1">
      <alignment horizontal="center" vertical="center" wrapText="1"/>
    </xf>
    <xf numFmtId="49" fontId="9" fillId="0" borderId="11" xfId="136" applyNumberFormat="1" applyFont="1" applyBorder="1" applyAlignment="1">
      <alignment horizontal="center" vertical="center" wrapText="1"/>
    </xf>
    <xf numFmtId="49" fontId="9" fillId="0" borderId="15" xfId="136" applyNumberFormat="1" applyFont="1" applyBorder="1" applyAlignment="1">
      <alignment horizontal="justify" vertical="center" wrapText="1"/>
    </xf>
    <xf numFmtId="49" fontId="9" fillId="0" borderId="11" xfId="136" applyNumberFormat="1" applyFont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justify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justify" vertical="center" wrapText="1"/>
    </xf>
    <xf numFmtId="49" fontId="12" fillId="0" borderId="15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5" xfId="131" applyNumberFormat="1" applyFont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49" fontId="9" fillId="0" borderId="0" xfId="136" applyNumberFormat="1" applyFont="1" applyBorder="1" applyAlignment="1">
      <alignment horizontal="center" vertical="center" wrapText="1"/>
    </xf>
    <xf numFmtId="49" fontId="9" fillId="0" borderId="21" xfId="136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49" fontId="9" fillId="0" borderId="11" xfId="112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8" fillId="0" borderId="11" xfId="132" applyNumberFormat="1" applyFont="1" applyBorder="1" applyAlignment="1">
      <alignment horizontal="center" vertical="center" wrapText="1"/>
    </xf>
    <xf numFmtId="49" fontId="58" fillId="0" borderId="14" xfId="132" applyNumberFormat="1" applyFont="1" applyBorder="1" applyAlignment="1">
      <alignment horizontal="center" vertical="center" wrapText="1"/>
    </xf>
    <xf numFmtId="2" fontId="58" fillId="0" borderId="11" xfId="132" applyNumberFormat="1" applyFont="1" applyBorder="1" applyAlignment="1">
      <alignment horizontal="center" vertical="center" wrapText="1"/>
    </xf>
    <xf numFmtId="0" fontId="58" fillId="0" borderId="20" xfId="132" applyFont="1" applyBorder="1" applyAlignment="1">
      <alignment vertical="center" wrapText="1"/>
    </xf>
    <xf numFmtId="0" fontId="59" fillId="0" borderId="11" xfId="131" applyNumberFormat="1" applyFont="1" applyBorder="1" applyAlignment="1">
      <alignment horizontal="center" vertical="center" wrapText="1"/>
    </xf>
    <xf numFmtId="0" fontId="59" fillId="0" borderId="11" xfId="131" applyNumberFormat="1" applyFont="1" applyBorder="1" applyAlignment="1">
      <alignment horizontal="center" vertical="center"/>
    </xf>
    <xf numFmtId="1" fontId="59" fillId="0" borderId="11" xfId="131" applyNumberFormat="1" applyFont="1" applyBorder="1" applyAlignment="1">
      <alignment horizontal="center" vertical="center"/>
    </xf>
    <xf numFmtId="0" fontId="59" fillId="0" borderId="0" xfId="131" applyNumberFormat="1" applyFont="1" applyAlignment="1">
      <alignment horizontal="justify" vertical="center"/>
    </xf>
    <xf numFmtId="0" fontId="2" fillId="0" borderId="0" xfId="137"/>
    <xf numFmtId="0" fontId="60" fillId="0" borderId="0" xfId="137" applyFont="1" applyBorder="1" applyAlignment="1">
      <alignment wrapText="1"/>
    </xf>
    <xf numFmtId="0" fontId="2" fillId="0" borderId="0" xfId="137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0" fillId="0" borderId="11" xfId="137" applyFont="1" applyBorder="1" applyAlignment="1">
      <alignment horizontal="center" vertical="center"/>
    </xf>
    <xf numFmtId="168" fontId="60" fillId="0" borderId="11" xfId="137" applyNumberFormat="1" applyFont="1" applyBorder="1" applyAlignment="1">
      <alignment horizontal="center" vertical="center"/>
    </xf>
    <xf numFmtId="0" fontId="2" fillId="0" borderId="0" xfId="137" applyAlignment="1">
      <alignment horizontal="center" vertical="center"/>
    </xf>
    <xf numFmtId="0" fontId="60" fillId="0" borderId="11" xfId="137" applyFont="1" applyBorder="1" applyAlignment="1">
      <alignment horizontal="center" vertical="center" wrapText="1"/>
    </xf>
    <xf numFmtId="14" fontId="60" fillId="0" borderId="11" xfId="137" applyNumberFormat="1" applyFont="1" applyBorder="1" applyAlignment="1">
      <alignment vertical="center"/>
    </xf>
    <xf numFmtId="0" fontId="2" fillId="0" borderId="0" xfId="137" applyAlignment="1">
      <alignment vertical="center"/>
    </xf>
    <xf numFmtId="0" fontId="60" fillId="0" borderId="0" xfId="137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0" borderId="11" xfId="137" applyFont="1" applyBorder="1" applyAlignment="1">
      <alignment horizontal="center"/>
    </xf>
    <xf numFmtId="0" fontId="2" fillId="0" borderId="0" xfId="137" applyAlignment="1">
      <alignment horizontal="center"/>
    </xf>
    <xf numFmtId="168" fontId="61" fillId="0" borderId="11" xfId="137" applyNumberFormat="1" applyFont="1" applyBorder="1" applyAlignment="1">
      <alignment horizontal="center" vertical="center"/>
    </xf>
    <xf numFmtId="3" fontId="9" fillId="0" borderId="0" xfId="120" applyNumberFormat="1" applyFont="1" applyAlignment="1">
      <alignment horizontal="center" vertical="top" wrapText="1"/>
    </xf>
    <xf numFmtId="3" fontId="12" fillId="0" borderId="0" xfId="120" applyNumberFormat="1" applyFont="1" applyAlignment="1">
      <alignment horizontal="center" vertical="top" wrapText="1"/>
    </xf>
    <xf numFmtId="3" fontId="9" fillId="0" borderId="11" xfId="120" applyNumberFormat="1" applyFont="1" applyBorder="1" applyAlignment="1">
      <alignment horizontal="center" vertical="center" wrapText="1"/>
    </xf>
    <xf numFmtId="3" fontId="51" fillId="0" borderId="22" xfId="120" applyNumberFormat="1" applyFont="1" applyBorder="1" applyAlignment="1">
      <alignment horizontal="center" vertical="center" wrapText="1"/>
    </xf>
    <xf numFmtId="3" fontId="51" fillId="0" borderId="11" xfId="120" applyNumberFormat="1" applyFont="1" applyBorder="1" applyAlignment="1">
      <alignment horizontal="center" vertical="center" wrapText="1"/>
    </xf>
    <xf numFmtId="3" fontId="51" fillId="0" borderId="0" xfId="120" applyNumberFormat="1" applyFont="1" applyAlignment="1">
      <alignment horizontal="center" vertical="top" wrapText="1"/>
    </xf>
    <xf numFmtId="3" fontId="9" fillId="0" borderId="11" xfId="120" applyNumberFormat="1" applyFont="1" applyBorder="1" applyAlignment="1">
      <alignment horizontal="justify" vertical="center" wrapText="1"/>
    </xf>
    <xf numFmtId="168" fontId="9" fillId="0" borderId="11" xfId="120" applyNumberFormat="1" applyFont="1" applyBorder="1" applyAlignment="1">
      <alignment horizontal="center" vertical="center" wrapText="1"/>
    </xf>
    <xf numFmtId="168" fontId="9" fillId="0" borderId="11" xfId="120" applyNumberFormat="1" applyFont="1" applyFill="1" applyBorder="1" applyAlignment="1">
      <alignment horizontal="center" vertical="center" wrapText="1"/>
    </xf>
    <xf numFmtId="0" fontId="3" fillId="0" borderId="0" xfId="132"/>
    <xf numFmtId="0" fontId="51" fillId="0" borderId="11" xfId="132" applyFont="1" applyBorder="1" applyAlignment="1">
      <alignment horizontal="center" vertical="center" wrapText="1"/>
    </xf>
    <xf numFmtId="0" fontId="7" fillId="0" borderId="11" xfId="132" applyFont="1" applyBorder="1" applyAlignment="1">
      <alignment horizontal="center" vertical="center" wrapText="1"/>
    </xf>
    <xf numFmtId="0" fontId="3" fillId="0" borderId="0" xfId="132" applyAlignment="1"/>
    <xf numFmtId="0" fontId="51" fillId="0" borderId="11" xfId="132" applyFont="1" applyBorder="1" applyAlignment="1">
      <alignment horizontal="center" vertical="center"/>
    </xf>
    <xf numFmtId="0" fontId="51" fillId="0" borderId="0" xfId="132" applyFont="1"/>
    <xf numFmtId="0" fontId="45" fillId="0" borderId="11" xfId="132" applyFont="1" applyBorder="1" applyAlignment="1">
      <alignment horizontal="center" vertical="center" wrapText="1"/>
    </xf>
    <xf numFmtId="0" fontId="45" fillId="0" borderId="11" xfId="132" applyFont="1" applyBorder="1" applyAlignment="1">
      <alignment horizontal="justify" vertical="center" wrapText="1"/>
    </xf>
    <xf numFmtId="0" fontId="47" fillId="0" borderId="22" xfId="132" applyFont="1" applyBorder="1" applyAlignment="1">
      <alignment horizontal="justify" vertical="center" wrapText="1"/>
    </xf>
    <xf numFmtId="0" fontId="47" fillId="0" borderId="11" xfId="132" applyFont="1" applyBorder="1" applyAlignment="1">
      <alignment horizontal="center" vertical="center" wrapText="1"/>
    </xf>
    <xf numFmtId="0" fontId="45" fillId="0" borderId="22" xfId="132" applyFont="1" applyBorder="1" applyAlignment="1">
      <alignment horizontal="justify" vertical="center" wrapText="1"/>
    </xf>
    <xf numFmtId="0" fontId="7" fillId="0" borderId="22" xfId="132" applyFont="1" applyBorder="1" applyAlignment="1">
      <alignment horizontal="justify" vertical="center" wrapText="1"/>
    </xf>
    <xf numFmtId="0" fontId="51" fillId="0" borderId="0" xfId="138" applyFont="1"/>
    <xf numFmtId="0" fontId="9" fillId="0" borderId="0" xfId="138" applyFont="1" applyAlignment="1">
      <alignment horizontal="right"/>
    </xf>
    <xf numFmtId="0" fontId="51" fillId="0" borderId="0" xfId="138" applyFont="1" applyAlignment="1">
      <alignment vertical="top"/>
    </xf>
    <xf numFmtId="0" fontId="51" fillId="0" borderId="22" xfId="138" applyFont="1" applyBorder="1" applyAlignment="1">
      <alignment horizontal="center" vertical="top" wrapText="1"/>
    </xf>
    <xf numFmtId="0" fontId="51" fillId="0" borderId="11" xfId="138" applyFont="1" applyBorder="1" applyAlignment="1">
      <alignment horizontal="center" vertical="top" wrapText="1"/>
    </xf>
    <xf numFmtId="0" fontId="51" fillId="0" borderId="24" xfId="138" applyFont="1" applyBorder="1" applyAlignment="1">
      <alignment horizontal="center" vertical="top" wrapText="1"/>
    </xf>
    <xf numFmtId="0" fontId="51" fillId="0" borderId="11" xfId="138" applyFont="1" applyBorder="1" applyAlignment="1">
      <alignment horizontal="center" vertical="center" wrapText="1"/>
    </xf>
    <xf numFmtId="0" fontId="9" fillId="0" borderId="11" xfId="138" applyFont="1" applyBorder="1" applyAlignment="1">
      <alignment horizontal="left" vertical="center" wrapText="1"/>
    </xf>
    <xf numFmtId="0" fontId="9" fillId="0" borderId="11" xfId="138" applyFont="1" applyBorder="1" applyAlignment="1">
      <alignment horizontal="justify" vertical="center" wrapText="1"/>
    </xf>
    <xf numFmtId="0" fontId="9" fillId="0" borderId="11" xfId="138" applyFont="1" applyBorder="1" applyAlignment="1">
      <alignment horizontal="left" wrapText="1"/>
    </xf>
    <xf numFmtId="0" fontId="9" fillId="0" borderId="11" xfId="138" applyFont="1" applyBorder="1" applyAlignment="1">
      <alignment horizontal="justify" wrapText="1"/>
    </xf>
    <xf numFmtId="0" fontId="51" fillId="0" borderId="11" xfId="138" applyFont="1" applyBorder="1" applyAlignment="1">
      <alignment horizontal="center" wrapText="1"/>
    </xf>
    <xf numFmtId="0" fontId="51" fillId="0" borderId="11" xfId="138" applyFont="1" applyBorder="1" applyAlignment="1">
      <alignment wrapText="1"/>
    </xf>
    <xf numFmtId="0" fontId="51" fillId="0" borderId="11" xfId="138" applyFont="1" applyBorder="1" applyAlignment="1">
      <alignment horizontal="center"/>
    </xf>
    <xf numFmtId="0" fontId="8" fillId="0" borderId="11" xfId="138" applyFont="1" applyBorder="1"/>
    <xf numFmtId="0" fontId="65" fillId="0" borderId="11" xfId="138" applyFont="1" applyBorder="1" applyAlignment="1">
      <alignment horizontal="center" vertical="center" wrapText="1"/>
    </xf>
    <xf numFmtId="0" fontId="51" fillId="0" borderId="0" xfId="138" applyFont="1" applyBorder="1"/>
    <xf numFmtId="3" fontId="65" fillId="0" borderId="0" xfId="138" applyNumberFormat="1" applyFont="1" applyBorder="1" applyAlignment="1">
      <alignment horizontal="center"/>
    </xf>
    <xf numFmtId="0" fontId="51" fillId="0" borderId="0" xfId="138" applyFont="1" applyBorder="1" applyAlignment="1">
      <alignment horizontal="justify" vertical="top" wrapText="1"/>
    </xf>
    <xf numFmtId="0" fontId="66" fillId="0" borderId="0" xfId="138" applyFont="1" applyBorder="1"/>
    <xf numFmtId="0" fontId="66" fillId="0" borderId="0" xfId="138" applyFont="1" applyBorder="1" applyAlignment="1">
      <alignment wrapText="1"/>
    </xf>
    <xf numFmtId="0" fontId="67" fillId="0" borderId="0" xfId="138" applyFont="1" applyBorder="1" applyAlignment="1">
      <alignment horizontal="justify" vertical="top" wrapText="1"/>
    </xf>
    <xf numFmtId="0" fontId="51" fillId="0" borderId="0" xfId="138" applyFont="1" applyBorder="1" applyAlignment="1">
      <alignment wrapText="1"/>
    </xf>
    <xf numFmtId="0" fontId="51" fillId="0" borderId="0" xfId="138" applyFont="1" applyBorder="1" applyAlignment="1">
      <alignment horizontal="justify" wrapText="1"/>
    </xf>
    <xf numFmtId="0" fontId="66" fillId="0" borderId="0" xfId="138" applyFont="1" applyBorder="1" applyAlignment="1">
      <alignment horizontal="justify" wrapText="1"/>
    </xf>
    <xf numFmtId="0" fontId="59" fillId="0" borderId="16" xfId="131" applyNumberFormat="1" applyFont="1" applyBorder="1" applyAlignment="1">
      <alignment horizontal="center" vertical="center" wrapText="1"/>
    </xf>
    <xf numFmtId="0" fontId="7" fillId="0" borderId="16" xfId="131" applyNumberFormat="1" applyFont="1" applyBorder="1" applyAlignment="1">
      <alignment horizontal="center" vertical="center" wrapText="1"/>
    </xf>
    <xf numFmtId="0" fontId="7" fillId="0" borderId="16" xfId="131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7" fillId="0" borderId="25" xfId="131" applyNumberFormat="1" applyFont="1" applyBorder="1" applyAlignment="1">
      <alignment horizontal="center" vertical="center" wrapText="1"/>
    </xf>
    <xf numFmtId="0" fontId="52" fillId="0" borderId="16" xfId="132" applyNumberFormat="1" applyFont="1" applyBorder="1" applyAlignment="1">
      <alignment horizontal="center" vertical="center" wrapText="1"/>
    </xf>
    <xf numFmtId="0" fontId="52" fillId="0" borderId="27" xfId="132" applyNumberFormat="1" applyFont="1" applyBorder="1" applyAlignment="1">
      <alignment horizontal="center" vertical="center" wrapText="1"/>
    </xf>
    <xf numFmtId="0" fontId="52" fillId="50" borderId="25" xfId="132" applyNumberFormat="1" applyFont="1" applyFill="1" applyBorder="1" applyAlignment="1">
      <alignment horizontal="center" vertical="center" wrapText="1"/>
    </xf>
    <xf numFmtId="0" fontId="52" fillId="0" borderId="16" xfId="125" applyNumberFormat="1" applyFont="1" applyBorder="1" applyAlignment="1">
      <alignment horizontal="center" vertical="center" wrapText="1"/>
    </xf>
    <xf numFmtId="0" fontId="59" fillId="0" borderId="11" xfId="131" applyNumberFormat="1" applyFont="1" applyBorder="1" applyAlignment="1">
      <alignment horizontal="justify" vertical="center"/>
    </xf>
    <xf numFmtId="0" fontId="7" fillId="0" borderId="11" xfId="131" applyNumberFormat="1" applyFont="1" applyBorder="1" applyAlignment="1">
      <alignment horizontal="justify" vertical="center"/>
    </xf>
    <xf numFmtId="49" fontId="68" fillId="0" borderId="11" xfId="118" applyNumberFormat="1" applyFont="1" applyBorder="1" applyAlignment="1">
      <alignment horizontal="center" vertical="center" wrapText="1"/>
    </xf>
    <xf numFmtId="0" fontId="8" fillId="0" borderId="16" xfId="131" applyNumberFormat="1" applyFont="1" applyBorder="1" applyAlignment="1">
      <alignment horizontal="center" vertical="top" wrapText="1"/>
    </xf>
    <xf numFmtId="0" fontId="8" fillId="0" borderId="11" xfId="131" applyNumberFormat="1" applyFont="1" applyBorder="1" applyAlignment="1">
      <alignment horizontal="center" vertical="top" wrapText="1"/>
    </xf>
    <xf numFmtId="0" fontId="8" fillId="0" borderId="11" xfId="131" applyNumberFormat="1" applyFont="1" applyBorder="1" applyAlignment="1">
      <alignment horizontal="center" vertical="top"/>
    </xf>
    <xf numFmtId="0" fontId="59" fillId="0" borderId="0" xfId="131" applyNumberFormat="1" applyFont="1" applyAlignment="1">
      <alignment horizontal="center" vertical="top"/>
    </xf>
    <xf numFmtId="0" fontId="55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7" fillId="0" borderId="11" xfId="113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113" applyFont="1" applyAlignment="1">
      <alignment vertical="center"/>
    </xf>
    <xf numFmtId="168" fontId="8" fillId="0" borderId="22" xfId="135" applyNumberFormat="1" applyFont="1" applyBorder="1" applyAlignment="1">
      <alignment horizontal="center" vertical="center" wrapText="1"/>
    </xf>
    <xf numFmtId="0" fontId="7" fillId="0" borderId="11" xfId="113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7" fillId="0" borderId="0" xfId="126" applyFont="1" applyAlignment="1">
      <alignment horizontal="left" vertical="center"/>
    </xf>
    <xf numFmtId="0" fontId="46" fillId="0" borderId="0" xfId="126" applyFont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 wrapText="1"/>
    </xf>
    <xf numFmtId="0" fontId="7" fillId="0" borderId="11" xfId="113" applyFont="1" applyBorder="1" applyAlignment="1">
      <alignment horizontal="left" vertical="center" wrapText="1"/>
    </xf>
    <xf numFmtId="0" fontId="47" fillId="0" borderId="11" xfId="113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113" applyFont="1" applyAlignment="1">
      <alignment horizontal="left" vertical="center"/>
    </xf>
    <xf numFmtId="0" fontId="51" fillId="0" borderId="0" xfId="138" applyFont="1" applyAlignment="1">
      <alignment horizontal="right"/>
    </xf>
    <xf numFmtId="0" fontId="8" fillId="0" borderId="11" xfId="138" applyFont="1" applyBorder="1" applyAlignment="1">
      <alignment horizontal="right"/>
    </xf>
    <xf numFmtId="0" fontId="51" fillId="0" borderId="0" xfId="138" applyFont="1" applyAlignment="1">
      <alignment horizontal="right"/>
    </xf>
    <xf numFmtId="0" fontId="0" fillId="0" borderId="0" xfId="0" applyAlignment="1"/>
    <xf numFmtId="0" fontId="51" fillId="0" borderId="11" xfId="140" applyFont="1" applyBorder="1" applyAlignment="1">
      <alignment horizontal="center" vertical="center" wrapText="1"/>
    </xf>
    <xf numFmtId="0" fontId="51" fillId="0" borderId="14" xfId="138" applyFont="1" applyBorder="1" applyAlignment="1">
      <alignment horizontal="center" vertical="top" wrapText="1"/>
    </xf>
    <xf numFmtId="0" fontId="7" fillId="50" borderId="0" xfId="131" applyNumberFormat="1" applyFont="1" applyFill="1" applyAlignment="1">
      <alignment horizontal="center" vertical="center"/>
    </xf>
    <xf numFmtId="0" fontId="7" fillId="50" borderId="0" xfId="131" applyNumberFormat="1" applyFont="1" applyFill="1" applyAlignment="1">
      <alignment horizontal="justify" vertical="center"/>
    </xf>
    <xf numFmtId="0" fontId="49" fillId="0" borderId="0" xfId="131" applyNumberFormat="1" applyFont="1" applyBorder="1" applyAlignment="1">
      <alignment horizontal="center" vertical="center"/>
    </xf>
    <xf numFmtId="0" fontId="9" fillId="50" borderId="0" xfId="131" applyNumberFormat="1" applyFont="1" applyFill="1" applyBorder="1" applyAlignment="1">
      <alignment horizontal="right" vertical="center"/>
    </xf>
    <xf numFmtId="0" fontId="49" fillId="0" borderId="0" xfId="131" applyNumberFormat="1" applyFont="1" applyBorder="1" applyAlignment="1">
      <alignment horizontal="justify" vertical="center"/>
    </xf>
    <xf numFmtId="0" fontId="71" fillId="0" borderId="0" xfId="131" applyFont="1" applyBorder="1" applyAlignment="1">
      <alignment horizontal="center" vertical="center" wrapText="1"/>
    </xf>
    <xf numFmtId="0" fontId="72" fillId="0" borderId="0" xfId="131" applyFont="1" applyBorder="1" applyAlignment="1">
      <alignment horizontal="justify" vertical="center" wrapText="1"/>
    </xf>
    <xf numFmtId="0" fontId="72" fillId="50" borderId="0" xfId="131" applyFont="1" applyFill="1" applyBorder="1" applyAlignment="1">
      <alignment horizontal="center" vertical="center" wrapText="1"/>
    </xf>
    <xf numFmtId="167" fontId="7" fillId="50" borderId="11" xfId="131" applyNumberFormat="1" applyFont="1" applyFill="1" applyBorder="1" applyAlignment="1">
      <alignment horizontal="center" vertical="center" wrapText="1"/>
    </xf>
    <xf numFmtId="0" fontId="7" fillId="0" borderId="24" xfId="173" applyFont="1" applyBorder="1" applyAlignment="1">
      <alignment horizontal="justify" vertical="center" wrapText="1"/>
    </xf>
    <xf numFmtId="0" fontId="7" fillId="49" borderId="11" xfId="131" applyNumberFormat="1" applyFont="1" applyFill="1" applyBorder="1" applyAlignment="1">
      <alignment horizontal="left" vertical="center" wrapText="1"/>
    </xf>
    <xf numFmtId="0" fontId="7" fillId="0" borderId="11" xfId="173" applyFont="1" applyBorder="1" applyAlignment="1">
      <alignment horizontal="left" vertical="center"/>
    </xf>
    <xf numFmtId="0" fontId="7" fillId="0" borderId="0" xfId="131" applyNumberFormat="1" applyFont="1" applyBorder="1" applyAlignment="1">
      <alignment horizontal="justify" vertical="center" wrapText="1"/>
    </xf>
    <xf numFmtId="0" fontId="7" fillId="0" borderId="11" xfId="173" applyFont="1" applyFill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67" fontId="56" fillId="50" borderId="11" xfId="0" applyNumberFormat="1" applyFont="1" applyFill="1" applyBorder="1" applyAlignment="1">
      <alignment horizontal="center" vertical="center" wrapText="1"/>
    </xf>
    <xf numFmtId="0" fontId="7" fillId="0" borderId="11" xfId="173" applyFont="1" applyBorder="1" applyAlignment="1">
      <alignment horizontal="justify" vertical="center" wrapText="1"/>
    </xf>
    <xf numFmtId="0" fontId="7" fillId="0" borderId="11" xfId="131" applyNumberFormat="1" applyFont="1" applyBorder="1" applyAlignment="1">
      <alignment wrapText="1"/>
    </xf>
    <xf numFmtId="0" fontId="7" fillId="0" borderId="11" xfId="131" applyNumberFormat="1" applyFont="1" applyBorder="1" applyAlignment="1">
      <alignment vertical="center" wrapText="1"/>
    </xf>
    <xf numFmtId="0" fontId="47" fillId="0" borderId="11" xfId="13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top" wrapText="1"/>
    </xf>
    <xf numFmtId="0" fontId="52" fillId="0" borderId="27" xfId="132" applyNumberFormat="1" applyFont="1" applyBorder="1" applyAlignment="1">
      <alignment horizontal="justify" vertical="center" wrapText="1"/>
    </xf>
    <xf numFmtId="167" fontId="7" fillId="50" borderId="24" xfId="13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wrapText="1"/>
    </xf>
    <xf numFmtId="0" fontId="49" fillId="50" borderId="0" xfId="131" applyNumberFormat="1" applyFont="1" applyFill="1" applyAlignment="1">
      <alignment horizontal="center" vertical="center"/>
    </xf>
    <xf numFmtId="0" fontId="6" fillId="0" borderId="0" xfId="112" applyFill="1" applyAlignment="1">
      <alignment horizontal="center"/>
    </xf>
    <xf numFmtId="0" fontId="6" fillId="0" borderId="0" xfId="112" applyFill="1" applyAlignment="1">
      <alignment horizontal="center" vertical="center"/>
    </xf>
    <xf numFmtId="0" fontId="6" fillId="0" borderId="0" xfId="112" applyFill="1"/>
    <xf numFmtId="0" fontId="44" fillId="0" borderId="11" xfId="112" applyFont="1" applyFill="1" applyBorder="1" applyAlignment="1">
      <alignment horizontal="center" vertical="center" wrapText="1"/>
    </xf>
    <xf numFmtId="0" fontId="73" fillId="0" borderId="11" xfId="112" applyFont="1" applyFill="1" applyBorder="1" applyAlignment="1">
      <alignment horizontal="center" vertical="center" wrapText="1"/>
    </xf>
    <xf numFmtId="3" fontId="73" fillId="0" borderId="11" xfId="112" applyNumberFormat="1" applyFont="1" applyFill="1" applyBorder="1" applyAlignment="1">
      <alignment horizontal="center" vertical="center" wrapText="1"/>
    </xf>
    <xf numFmtId="49" fontId="12" fillId="0" borderId="11" xfId="112" applyNumberFormat="1" applyFont="1" applyFill="1" applyBorder="1" applyAlignment="1">
      <alignment horizontal="center" vertical="center"/>
    </xf>
    <xf numFmtId="0" fontId="74" fillId="0" borderId="11" xfId="112" applyFont="1" applyFill="1" applyBorder="1" applyAlignment="1">
      <alignment horizontal="center" vertical="center"/>
    </xf>
    <xf numFmtId="0" fontId="74" fillId="0" borderId="11" xfId="112" applyFont="1" applyFill="1" applyBorder="1" applyAlignment="1">
      <alignment horizontal="left" vertical="top" wrapText="1"/>
    </xf>
    <xf numFmtId="167" fontId="12" fillId="0" borderId="11" xfId="112" applyNumberFormat="1" applyFont="1" applyFill="1" applyBorder="1" applyAlignment="1">
      <alignment horizontal="center" vertical="center"/>
    </xf>
    <xf numFmtId="0" fontId="44" fillId="0" borderId="11" xfId="112" applyFont="1" applyFill="1" applyBorder="1" applyAlignment="1">
      <alignment horizontal="center" vertical="center"/>
    </xf>
    <xf numFmtId="0" fontId="44" fillId="0" borderId="11" xfId="112" applyFont="1" applyFill="1" applyBorder="1" applyAlignment="1">
      <alignment horizontal="left" vertical="top"/>
    </xf>
    <xf numFmtId="167" fontId="9" fillId="0" borderId="11" xfId="112" applyNumberFormat="1" applyFont="1" applyFill="1" applyBorder="1" applyAlignment="1">
      <alignment horizontal="center" vertical="center"/>
    </xf>
    <xf numFmtId="0" fontId="44" fillId="0" borderId="11" xfId="112" applyFont="1" applyFill="1" applyBorder="1" applyAlignment="1">
      <alignment horizontal="left" vertical="top" wrapText="1"/>
    </xf>
    <xf numFmtId="0" fontId="9" fillId="0" borderId="11" xfId="112" applyFont="1" applyFill="1" applyBorder="1" applyAlignment="1">
      <alignment horizontal="center" vertical="center" wrapText="1"/>
    </xf>
    <xf numFmtId="0" fontId="9" fillId="0" borderId="11" xfId="112" applyFont="1" applyFill="1" applyBorder="1" applyAlignment="1">
      <alignment horizontal="left" wrapText="1"/>
    </xf>
    <xf numFmtId="49" fontId="9" fillId="0" borderId="11" xfId="122" applyNumberFormat="1" applyFont="1" applyFill="1" applyBorder="1" applyAlignment="1">
      <alignment horizontal="center" vertical="center"/>
    </xf>
    <xf numFmtId="0" fontId="9" fillId="0" borderId="11" xfId="122" applyNumberFormat="1" applyFont="1" applyFill="1" applyBorder="1" applyAlignment="1">
      <alignment horizontal="left" vertical="center" wrapText="1"/>
    </xf>
    <xf numFmtId="0" fontId="9" fillId="50" borderId="11" xfId="122" applyNumberFormat="1" applyFont="1" applyFill="1" applyBorder="1" applyAlignment="1">
      <alignment horizontal="left" vertical="center" wrapText="1"/>
    </xf>
    <xf numFmtId="167" fontId="9" fillId="50" borderId="11" xfId="112" applyNumberFormat="1" applyFont="1" applyFill="1" applyBorder="1" applyAlignment="1">
      <alignment horizontal="center" vertical="center"/>
    </xf>
    <xf numFmtId="49" fontId="44" fillId="0" borderId="11" xfId="112" applyNumberFormat="1" applyFont="1" applyFill="1" applyBorder="1" applyAlignment="1">
      <alignment horizontal="center" vertical="center"/>
    </xf>
    <xf numFmtId="49" fontId="44" fillId="0" borderId="11" xfId="112" applyNumberFormat="1" applyFont="1" applyFill="1" applyBorder="1" applyAlignment="1">
      <alignment horizontal="left" vertical="center" wrapText="1"/>
    </xf>
    <xf numFmtId="167" fontId="44" fillId="0" borderId="11" xfId="112" applyNumberFormat="1" applyFont="1" applyFill="1" applyBorder="1" applyAlignment="1">
      <alignment horizontal="center" vertical="center"/>
    </xf>
    <xf numFmtId="49" fontId="9" fillId="0" borderId="11" xfId="112" applyNumberFormat="1" applyFont="1" applyFill="1" applyBorder="1" applyAlignment="1">
      <alignment horizontal="left" vertical="center" wrapText="1"/>
    </xf>
    <xf numFmtId="0" fontId="9" fillId="0" borderId="11" xfId="112" applyFont="1" applyFill="1" applyBorder="1" applyAlignment="1">
      <alignment horizontal="left" vertical="center" wrapText="1"/>
    </xf>
    <xf numFmtId="49" fontId="44" fillId="0" borderId="11" xfId="112" applyNumberFormat="1" applyFont="1" applyFill="1" applyBorder="1" applyAlignment="1">
      <alignment horizontal="center" vertical="center" wrapText="1"/>
    </xf>
    <xf numFmtId="49" fontId="9" fillId="0" borderId="11" xfId="112" applyNumberFormat="1" applyFont="1" applyFill="1" applyBorder="1" applyAlignment="1">
      <alignment horizontal="center" vertical="center" wrapText="1"/>
    </xf>
    <xf numFmtId="11" fontId="9" fillId="0" borderId="11" xfId="112" applyNumberFormat="1" applyFont="1" applyFill="1" applyBorder="1" applyAlignment="1">
      <alignment horizontal="left" vertical="center" wrapText="1"/>
    </xf>
    <xf numFmtId="167" fontId="44" fillId="50" borderId="11" xfId="112" applyNumberFormat="1" applyFont="1" applyFill="1" applyBorder="1" applyAlignment="1">
      <alignment horizontal="center" vertical="center"/>
    </xf>
    <xf numFmtId="49" fontId="12" fillId="0" borderId="11" xfId="112" applyNumberFormat="1" applyFont="1" applyFill="1" applyBorder="1" applyAlignment="1">
      <alignment horizontal="center" vertical="center" wrapText="1"/>
    </xf>
    <xf numFmtId="0" fontId="12" fillId="0" borderId="11" xfId="112" applyFont="1" applyFill="1" applyBorder="1" applyAlignment="1">
      <alignment horizontal="left" vertical="top" wrapText="1"/>
    </xf>
    <xf numFmtId="0" fontId="9" fillId="0" borderId="11" xfId="112" applyFont="1" applyFill="1" applyBorder="1" applyAlignment="1">
      <alignment horizontal="center" vertical="center"/>
    </xf>
    <xf numFmtId="49" fontId="9" fillId="50" borderId="11" xfId="112" applyNumberFormat="1" applyFont="1" applyFill="1" applyBorder="1" applyAlignment="1">
      <alignment horizontal="center" vertical="center"/>
    </xf>
    <xf numFmtId="0" fontId="9" fillId="50" borderId="11" xfId="112" applyFont="1" applyFill="1" applyBorder="1" applyAlignment="1">
      <alignment horizontal="center" vertical="center" wrapText="1"/>
    </xf>
    <xf numFmtId="0" fontId="9" fillId="50" borderId="11" xfId="112" applyFont="1" applyFill="1" applyBorder="1" applyAlignment="1">
      <alignment horizontal="left" wrapText="1"/>
    </xf>
    <xf numFmtId="0" fontId="9" fillId="50" borderId="11" xfId="112" applyNumberFormat="1" applyFont="1" applyFill="1" applyBorder="1" applyAlignment="1">
      <alignment horizontal="left" vertical="top" wrapText="1" shrinkToFit="1"/>
    </xf>
    <xf numFmtId="49" fontId="9" fillId="50" borderId="11" xfId="112" applyNumberFormat="1" applyFont="1" applyFill="1" applyBorder="1" applyAlignment="1">
      <alignment horizontal="left" vertical="center" wrapText="1"/>
    </xf>
    <xf numFmtId="0" fontId="9" fillId="0" borderId="11" xfId="112" applyNumberFormat="1" applyFont="1" applyFill="1" applyBorder="1" applyAlignment="1">
      <alignment horizontal="left" vertical="top" wrapText="1" shrinkToFit="1"/>
    </xf>
    <xf numFmtId="0" fontId="9" fillId="0" borderId="11" xfId="112" applyFont="1" applyFill="1" applyBorder="1" applyAlignment="1">
      <alignment horizontal="justify" wrapText="1"/>
    </xf>
    <xf numFmtId="0" fontId="77" fillId="0" borderId="11" xfId="112" applyFont="1" applyFill="1" applyBorder="1" applyAlignment="1">
      <alignment horizontal="center" wrapText="1"/>
    </xf>
    <xf numFmtId="0" fontId="44" fillId="0" borderId="11" xfId="112" applyFont="1" applyFill="1" applyBorder="1" applyAlignment="1">
      <alignment horizontal="left" vertical="center" wrapText="1"/>
    </xf>
    <xf numFmtId="0" fontId="9" fillId="0" borderId="11" xfId="112" applyNumberFormat="1" applyFont="1" applyFill="1" applyBorder="1" applyAlignment="1">
      <alignment horizontal="left" vertical="center" wrapText="1" shrinkToFit="1"/>
    </xf>
    <xf numFmtId="0" fontId="6" fillId="0" borderId="0" xfId="112" applyFill="1" applyAlignment="1">
      <alignment vertical="center"/>
    </xf>
    <xf numFmtId="49" fontId="12" fillId="0" borderId="11" xfId="112" applyNumberFormat="1" applyFont="1" applyFill="1" applyBorder="1" applyAlignment="1">
      <alignment horizontal="center" vertical="top"/>
    </xf>
    <xf numFmtId="0" fontId="12" fillId="0" borderId="11" xfId="112" applyNumberFormat="1" applyFont="1" applyFill="1" applyBorder="1" applyAlignment="1">
      <alignment horizontal="left" vertical="top" wrapText="1"/>
    </xf>
    <xf numFmtId="49" fontId="7" fillId="0" borderId="11" xfId="112" applyNumberFormat="1" applyFont="1" applyFill="1" applyBorder="1" applyAlignment="1">
      <alignment horizontal="center" vertical="center" wrapText="1"/>
    </xf>
    <xf numFmtId="0" fontId="44" fillId="0" borderId="11" xfId="112" applyFont="1" applyFill="1" applyBorder="1" applyAlignment="1">
      <alignment horizontal="center" vertical="top" wrapText="1"/>
    </xf>
    <xf numFmtId="49" fontId="9" fillId="0" borderId="11" xfId="112" applyNumberFormat="1" applyFont="1" applyFill="1" applyBorder="1" applyAlignment="1">
      <alignment horizontal="center" vertical="top"/>
    </xf>
    <xf numFmtId="0" fontId="9" fillId="0" borderId="11" xfId="112" applyNumberFormat="1" applyFont="1" applyFill="1" applyBorder="1" applyAlignment="1">
      <alignment horizontal="left" vertical="center" wrapText="1"/>
    </xf>
    <xf numFmtId="49" fontId="9" fillId="0" borderId="11" xfId="132" applyNumberFormat="1" applyFont="1" applyBorder="1" applyAlignment="1">
      <alignment horizontal="left" vertical="center" wrapText="1"/>
    </xf>
    <xf numFmtId="49" fontId="9" fillId="5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112" applyNumberFormat="1" applyFont="1" applyFill="1" applyBorder="1" applyAlignment="1">
      <alignment horizontal="justify" vertical="top" wrapText="1" shrinkToFi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132" applyFont="1" applyFill="1" applyBorder="1" applyAlignment="1">
      <alignment horizontal="left" vertical="center" wrapText="1"/>
    </xf>
    <xf numFmtId="0" fontId="9" fillId="0" borderId="11" xfId="122" applyNumberFormat="1" applyFont="1" applyFill="1" applyBorder="1" applyAlignment="1">
      <alignment horizontal="left" vertical="center"/>
    </xf>
    <xf numFmtId="49" fontId="9" fillId="0" borderId="11" xfId="136" applyNumberFormat="1" applyFont="1" applyBorder="1" applyAlignment="1">
      <alignment horizontal="left" vertical="center" wrapText="1"/>
    </xf>
    <xf numFmtId="0" fontId="9" fillId="50" borderId="11" xfId="112" applyNumberFormat="1" applyFont="1" applyFill="1" applyBorder="1" applyAlignment="1">
      <alignment horizontal="justify" vertical="top" wrapText="1" shrinkToFit="1"/>
    </xf>
    <xf numFmtId="0" fontId="44" fillId="0" borderId="11" xfId="112" applyFont="1" applyFill="1" applyBorder="1" applyAlignment="1">
      <alignment horizontal="center"/>
    </xf>
    <xf numFmtId="0" fontId="45" fillId="0" borderId="11" xfId="112" applyFont="1" applyFill="1" applyBorder="1" applyAlignment="1">
      <alignment horizontal="left" wrapText="1"/>
    </xf>
    <xf numFmtId="167" fontId="74" fillId="0" borderId="11" xfId="112" applyNumberFormat="1" applyFont="1" applyFill="1" applyBorder="1" applyAlignment="1">
      <alignment horizontal="center" vertical="center"/>
    </xf>
    <xf numFmtId="167" fontId="54" fillId="0" borderId="0" xfId="112" applyNumberFormat="1" applyFont="1" applyFill="1" applyAlignment="1">
      <alignment horizontal="center" vertical="center"/>
    </xf>
    <xf numFmtId="0" fontId="6" fillId="0" borderId="0" xfId="112" applyFill="1" applyAlignment="1">
      <alignment horizontal="left"/>
    </xf>
    <xf numFmtId="167" fontId="54" fillId="0" borderId="0" xfId="112" applyNumberFormat="1" applyFont="1" applyFill="1" applyAlignment="1">
      <alignment vertical="center"/>
    </xf>
    <xf numFmtId="166" fontId="9" fillId="0" borderId="0" xfId="0" applyNumberFormat="1" applyFont="1"/>
    <xf numFmtId="167" fontId="9" fillId="50" borderId="0" xfId="0" applyNumberFormat="1" applyFont="1" applyFill="1" applyAlignment="1">
      <alignment vertical="center"/>
    </xf>
    <xf numFmtId="0" fontId="51" fillId="0" borderId="11" xfId="0" applyFont="1" applyBorder="1" applyAlignment="1">
      <alignment horizontal="center" vertical="center"/>
    </xf>
    <xf numFmtId="3" fontId="51" fillId="5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167" fontId="12" fillId="5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11" xfId="145" applyNumberFormat="1" applyFont="1" applyFill="1" applyBorder="1" applyAlignment="1">
      <alignment horizontal="center" vertical="top"/>
    </xf>
    <xf numFmtId="0" fontId="9" fillId="0" borderId="11" xfId="145" applyNumberFormat="1" applyFont="1" applyFill="1" applyBorder="1" applyAlignment="1">
      <alignment horizontal="left" vertical="top" wrapText="1"/>
    </xf>
    <xf numFmtId="49" fontId="9" fillId="0" borderId="11" xfId="145" applyNumberFormat="1" applyFont="1" applyFill="1" applyBorder="1" applyAlignment="1">
      <alignment horizontal="center" vertical="center"/>
    </xf>
    <xf numFmtId="49" fontId="9" fillId="0" borderId="11" xfId="145" applyNumberFormat="1" applyFont="1" applyFill="1" applyBorder="1" applyAlignment="1">
      <alignment horizontal="justify" vertical="center" wrapText="1"/>
    </xf>
    <xf numFmtId="49" fontId="9" fillId="0" borderId="11" xfId="112" applyNumberFormat="1" applyFont="1" applyFill="1" applyBorder="1" applyAlignment="1">
      <alignment horizontal="justify" vertical="center" wrapText="1"/>
    </xf>
    <xf numFmtId="0" fontId="44" fillId="0" borderId="11" xfId="112" applyFont="1" applyFill="1" applyBorder="1" applyAlignment="1">
      <alignment horizontal="justify" vertical="top" wrapText="1"/>
    </xf>
    <xf numFmtId="167" fontId="9" fillId="50" borderId="11" xfId="136" applyNumberFormat="1" applyFont="1" applyFill="1" applyBorder="1" applyAlignment="1">
      <alignment horizontal="center" vertical="center" wrapText="1"/>
    </xf>
    <xf numFmtId="167" fontId="9" fillId="50" borderId="21" xfId="136" applyNumberFormat="1" applyFont="1" applyFill="1" applyBorder="1" applyAlignment="1">
      <alignment horizontal="center" vertical="center" wrapText="1"/>
    </xf>
    <xf numFmtId="49" fontId="9" fillId="50" borderId="11" xfId="112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11" xfId="122" applyNumberFormat="1" applyFont="1" applyFill="1" applyBorder="1" applyAlignment="1">
      <alignment horizontal="justify" vertical="center"/>
    </xf>
    <xf numFmtId="49" fontId="9" fillId="0" borderId="11" xfId="112" applyNumberFormat="1" applyFont="1" applyFill="1" applyBorder="1" applyAlignment="1">
      <alignment horizontal="center" vertical="top" wrapText="1"/>
    </xf>
    <xf numFmtId="0" fontId="9" fillId="0" borderId="11" xfId="112" applyFont="1" applyFill="1" applyBorder="1" applyAlignment="1">
      <alignment horizontal="justify" vertical="top" wrapText="1"/>
    </xf>
    <xf numFmtId="0" fontId="9" fillId="0" borderId="11" xfId="112" applyFont="1" applyFill="1" applyBorder="1" applyAlignment="1">
      <alignment horizontal="justify" vertical="center"/>
    </xf>
    <xf numFmtId="0" fontId="9" fillId="50" borderId="11" xfId="112" applyFont="1" applyFill="1" applyBorder="1" applyAlignment="1">
      <alignment horizontal="justify" vertical="center" wrapText="1"/>
    </xf>
    <xf numFmtId="49" fontId="9" fillId="50" borderId="11" xfId="112" applyNumberFormat="1" applyFont="1" applyFill="1" applyBorder="1" applyAlignment="1">
      <alignment horizontal="center" vertical="top"/>
    </xf>
    <xf numFmtId="49" fontId="9" fillId="50" borderId="15" xfId="112" applyNumberFormat="1" applyFont="1" applyFill="1" applyBorder="1" applyAlignment="1">
      <alignment horizontal="center" vertical="center"/>
    </xf>
    <xf numFmtId="0" fontId="9" fillId="0" borderId="15" xfId="112" applyNumberFormat="1" applyFont="1" applyFill="1" applyBorder="1" applyAlignment="1">
      <alignment horizontal="justify" vertical="top" wrapText="1" shrinkToFit="1"/>
    </xf>
    <xf numFmtId="49" fontId="9" fillId="0" borderId="15" xfId="112" applyNumberFormat="1" applyFont="1" applyFill="1" applyBorder="1" applyAlignment="1">
      <alignment horizontal="center" vertical="center"/>
    </xf>
    <xf numFmtId="0" fontId="9" fillId="50" borderId="11" xfId="112" applyFont="1" applyFill="1" applyBorder="1" applyAlignment="1">
      <alignment horizontal="justify" vertical="top" wrapText="1"/>
    </xf>
    <xf numFmtId="49" fontId="9" fillId="0" borderId="20" xfId="112" applyNumberFormat="1" applyFont="1" applyFill="1" applyBorder="1" applyAlignment="1">
      <alignment horizontal="justify" vertical="center" wrapText="1"/>
    </xf>
    <xf numFmtId="49" fontId="9" fillId="50" borderId="20" xfId="112" applyNumberFormat="1" applyFont="1" applyFill="1" applyBorder="1" applyAlignment="1">
      <alignment horizontal="justify" vertical="center" wrapText="1"/>
    </xf>
    <xf numFmtId="0" fontId="44" fillId="0" borderId="11" xfId="112" applyFont="1" applyFill="1" applyBorder="1" applyAlignment="1">
      <alignment horizontal="justify" vertical="center"/>
    </xf>
    <xf numFmtId="0" fontId="44" fillId="0" borderId="11" xfId="112" applyFont="1" applyFill="1" applyBorder="1" applyAlignment="1">
      <alignment horizontal="justify" vertical="top"/>
    </xf>
    <xf numFmtId="49" fontId="44" fillId="0" borderId="11" xfId="112" applyNumberFormat="1" applyFont="1" applyFill="1" applyBorder="1" applyAlignment="1">
      <alignment horizontal="justify" vertical="center"/>
    </xf>
    <xf numFmtId="49" fontId="9" fillId="0" borderId="11" xfId="112" applyNumberFormat="1" applyFont="1" applyFill="1" applyBorder="1" applyAlignment="1">
      <alignment horizontal="justify" vertical="center"/>
    </xf>
    <xf numFmtId="0" fontId="9" fillId="0" borderId="11" xfId="112" applyFont="1" applyFill="1" applyBorder="1" applyAlignment="1">
      <alignment horizontal="justify" vertical="center" wrapText="1"/>
    </xf>
    <xf numFmtId="0" fontId="9" fillId="0" borderId="11" xfId="122" applyNumberFormat="1" applyFont="1" applyFill="1" applyBorder="1" applyAlignment="1">
      <alignment horizontal="justify" vertical="center" wrapText="1"/>
    </xf>
    <xf numFmtId="0" fontId="9" fillId="0" borderId="11" xfId="112" applyNumberFormat="1" applyFont="1" applyFill="1" applyBorder="1" applyAlignment="1">
      <alignment horizontal="justify" vertical="top" wrapText="1"/>
    </xf>
    <xf numFmtId="0" fontId="9" fillId="0" borderId="11" xfId="112" applyFont="1" applyFill="1" applyBorder="1" applyAlignment="1">
      <alignment horizontal="center" vertical="top" wrapText="1"/>
    </xf>
    <xf numFmtId="0" fontId="44" fillId="0" borderId="11" xfId="112" applyFont="1" applyFill="1" applyBorder="1" applyAlignment="1">
      <alignment horizontal="center" vertical="top"/>
    </xf>
    <xf numFmtId="49" fontId="44" fillId="0" borderId="11" xfId="112" applyNumberFormat="1" applyFont="1" applyFill="1" applyBorder="1" applyAlignment="1">
      <alignment horizontal="justify" vertical="center" wrapText="1"/>
    </xf>
    <xf numFmtId="11" fontId="9" fillId="0" borderId="11" xfId="112" applyNumberFormat="1" applyFont="1" applyFill="1" applyBorder="1" applyAlignment="1">
      <alignment horizontal="justify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112" applyFont="1" applyFill="1" applyBorder="1" applyAlignment="1">
      <alignment horizontal="center" wrapText="1"/>
    </xf>
    <xf numFmtId="0" fontId="12" fillId="0" borderId="11" xfId="0" applyFont="1" applyBorder="1"/>
    <xf numFmtId="0" fontId="9" fillId="0" borderId="11" xfId="0" applyFont="1" applyBorder="1"/>
    <xf numFmtId="167" fontId="12" fillId="50" borderId="11" xfId="0" applyNumberFormat="1" applyFont="1" applyFill="1" applyBorder="1" applyAlignment="1">
      <alignment horizontal="center" vertical="center"/>
    </xf>
    <xf numFmtId="167" fontId="9" fillId="50" borderId="11" xfId="0" applyNumberFormat="1" applyFont="1" applyFill="1" applyBorder="1" applyAlignment="1">
      <alignment horizontal="center" vertical="center"/>
    </xf>
    <xf numFmtId="49" fontId="7" fillId="0" borderId="11" xfId="112" applyNumberFormat="1" applyFont="1" applyFill="1" applyBorder="1" applyAlignment="1">
      <alignment horizontal="justify" vertical="center" wrapText="1"/>
    </xf>
    <xf numFmtId="167" fontId="9" fillId="50" borderId="19" xfId="0" applyNumberFormat="1" applyFont="1" applyFill="1" applyBorder="1" applyAlignment="1">
      <alignment horizontal="center" vertical="center" wrapText="1"/>
    </xf>
    <xf numFmtId="0" fontId="7" fillId="0" borderId="24" xfId="173" applyFont="1" applyBorder="1" applyAlignment="1">
      <alignment horizontal="center" vertical="center" wrapText="1"/>
    </xf>
    <xf numFmtId="0" fontId="7" fillId="0" borderId="16" xfId="173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7" fillId="0" borderId="16" xfId="131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52" fillId="50" borderId="27" xfId="132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50" borderId="11" xfId="131" applyNumberFormat="1" applyFont="1" applyFill="1" applyBorder="1" applyAlignment="1">
      <alignment horizontal="justify" vertical="center"/>
    </xf>
    <xf numFmtId="167" fontId="7" fillId="50" borderId="11" xfId="131" applyNumberFormat="1" applyFont="1" applyFill="1" applyBorder="1" applyAlignment="1">
      <alignment horizontal="center" vertical="center"/>
    </xf>
    <xf numFmtId="0" fontId="49" fillId="50" borderId="0" xfId="131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0" fillId="50" borderId="0" xfId="0" applyFill="1" applyAlignment="1"/>
    <xf numFmtId="167" fontId="9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167" fontId="58" fillId="0" borderId="11" xfId="132" applyNumberFormat="1" applyFont="1" applyBorder="1" applyAlignment="1">
      <alignment horizontal="center" vertical="center" wrapText="1"/>
    </xf>
    <xf numFmtId="167" fontId="58" fillId="0" borderId="11" xfId="132" applyNumberFormat="1" applyFont="1" applyBorder="1" applyAlignment="1">
      <alignment vertical="center" wrapText="1"/>
    </xf>
    <xf numFmtId="0" fontId="51" fillId="0" borderId="11" xfId="0" applyNumberFormat="1" applyFont="1" applyBorder="1" applyAlignment="1">
      <alignment horizontal="center" vertical="center"/>
    </xf>
    <xf numFmtId="4" fontId="74" fillId="0" borderId="11" xfId="112" applyNumberFormat="1" applyFont="1" applyFill="1" applyBorder="1" applyAlignment="1">
      <alignment horizontal="center" vertical="center"/>
    </xf>
    <xf numFmtId="0" fontId="78" fillId="0" borderId="11" xfId="112" applyFont="1" applyFill="1" applyBorder="1" applyAlignment="1">
      <alignment horizontal="center" vertical="center"/>
    </xf>
    <xf numFmtId="0" fontId="78" fillId="0" borderId="0" xfId="112" applyFont="1" applyFill="1" applyAlignment="1">
      <alignment horizontal="center" vertical="center"/>
    </xf>
    <xf numFmtId="167" fontId="9" fillId="0" borderId="0" xfId="112" applyNumberFormat="1" applyFont="1" applyFill="1" applyAlignment="1">
      <alignment horizontal="center" vertical="center"/>
    </xf>
    <xf numFmtId="0" fontId="9" fillId="0" borderId="11" xfId="112" applyNumberFormat="1" applyFont="1" applyFill="1" applyBorder="1" applyAlignment="1">
      <alignment horizontal="center" vertical="center"/>
    </xf>
    <xf numFmtId="168" fontId="9" fillId="0" borderId="0" xfId="112" applyNumberFormat="1" applyFont="1" applyFill="1" applyAlignment="1">
      <alignment horizontal="center" vertical="center"/>
    </xf>
    <xf numFmtId="168" fontId="9" fillId="0" borderId="11" xfId="112" applyNumberFormat="1" applyFont="1" applyFill="1" applyBorder="1" applyAlignment="1">
      <alignment horizontal="center" vertical="center"/>
    </xf>
    <xf numFmtId="168" fontId="12" fillId="0" borderId="11" xfId="112" applyNumberFormat="1" applyFont="1" applyFill="1" applyBorder="1" applyAlignment="1">
      <alignment horizontal="center" vertical="center"/>
    </xf>
    <xf numFmtId="167" fontId="65" fillId="0" borderId="11" xfId="132" applyNumberFormat="1" applyFont="1" applyBorder="1" applyAlignment="1">
      <alignment horizontal="center" vertical="center" wrapText="1"/>
    </xf>
    <xf numFmtId="168" fontId="65" fillId="0" borderId="11" xfId="132" applyNumberFormat="1" applyFont="1" applyBorder="1" applyAlignment="1">
      <alignment horizontal="center" vertical="center" wrapText="1"/>
    </xf>
    <xf numFmtId="167" fontId="7" fillId="0" borderId="11" xfId="131" applyNumberFormat="1" applyFont="1" applyFill="1" applyBorder="1" applyAlignment="1">
      <alignment horizontal="center" vertical="center" wrapText="1"/>
    </xf>
    <xf numFmtId="0" fontId="79" fillId="0" borderId="11" xfId="112" applyFont="1" applyFill="1" applyBorder="1" applyAlignment="1">
      <alignment horizontal="center" wrapText="1"/>
    </xf>
    <xf numFmtId="0" fontId="12" fillId="0" borderId="11" xfId="112" applyNumberFormat="1" applyFont="1" applyFill="1" applyBorder="1" applyAlignment="1">
      <alignment horizontal="left" vertical="top" wrapText="1" shrinkToFit="1"/>
    </xf>
    <xf numFmtId="0" fontId="44" fillId="0" borderId="11" xfId="112" applyFont="1" applyFill="1" applyBorder="1" applyAlignment="1">
      <alignment horizontal="left" vertical="center"/>
    </xf>
    <xf numFmtId="0" fontId="7" fillId="0" borderId="11" xfId="131" applyNumberFormat="1" applyFont="1" applyFill="1" applyBorder="1" applyAlignment="1">
      <alignment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7" fontId="8" fillId="54" borderId="11" xfId="131" applyNumberFormat="1" applyFont="1" applyFill="1" applyBorder="1" applyAlignment="1">
      <alignment horizontal="center" vertical="center" wrapText="1"/>
    </xf>
    <xf numFmtId="0" fontId="51" fillId="0" borderId="11" xfId="140" applyFont="1" applyBorder="1" applyAlignment="1">
      <alignment horizontal="center" vertical="center" wrapText="1"/>
    </xf>
    <xf numFmtId="0" fontId="69" fillId="0" borderId="11" xfId="118" applyFont="1" applyBorder="1" applyAlignment="1">
      <alignment horizontal="center" vertical="center"/>
    </xf>
    <xf numFmtId="0" fontId="51" fillId="0" borderId="20" xfId="131" applyNumberFormat="1" applyFont="1" applyBorder="1" applyAlignment="1">
      <alignment horizontal="center" vertical="center" wrapText="1"/>
    </xf>
    <xf numFmtId="0" fontId="51" fillId="0" borderId="22" xfId="131" applyNumberFormat="1" applyFont="1" applyBorder="1" applyAlignment="1">
      <alignment horizontal="center" vertical="center" wrapText="1"/>
    </xf>
    <xf numFmtId="0" fontId="45" fillId="50" borderId="0" xfId="13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31" applyNumberFormat="1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8" fillId="0" borderId="11" xfId="118" applyFont="1" applyBorder="1" applyAlignment="1">
      <alignment horizontal="center"/>
    </xf>
    <xf numFmtId="49" fontId="51" fillId="0" borderId="20" xfId="118" applyNumberFormat="1" applyFont="1" applyBorder="1" applyAlignment="1">
      <alignment horizontal="center" vertical="top" wrapText="1"/>
    </xf>
    <xf numFmtId="49" fontId="51" fillId="0" borderId="22" xfId="118" applyNumberFormat="1" applyFont="1" applyBorder="1" applyAlignment="1">
      <alignment horizontal="center" vertical="top" wrapText="1"/>
    </xf>
    <xf numFmtId="0" fontId="9" fillId="0" borderId="0" xfId="131" applyNumberFormat="1" applyFont="1" applyFill="1" applyBorder="1" applyAlignment="1">
      <alignment horizontal="right" vertical="center"/>
    </xf>
    <xf numFmtId="0" fontId="43" fillId="0" borderId="0" xfId="132" applyFont="1" applyAlignment="1">
      <alignment horizontal="right" vertical="center"/>
    </xf>
    <xf numFmtId="0" fontId="0" fillId="0" borderId="0" xfId="0" applyAlignment="1"/>
    <xf numFmtId="0" fontId="12" fillId="0" borderId="0" xfId="112" applyFont="1" applyAlignment="1">
      <alignment horizontal="center" wrapText="1"/>
    </xf>
    <xf numFmtId="0" fontId="9" fillId="50" borderId="0" xfId="131" applyNumberFormat="1" applyFont="1" applyFill="1" applyBorder="1" applyAlignment="1">
      <alignment horizontal="right" vertical="center"/>
    </xf>
    <xf numFmtId="0" fontId="0" fillId="50" borderId="0" xfId="0" applyFill="1" applyAlignment="1"/>
    <xf numFmtId="0" fontId="1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0" xfId="126" applyFont="1" applyAlignment="1">
      <alignment horizontal="center" vertical="top" wrapText="1"/>
    </xf>
    <xf numFmtId="0" fontId="7" fillId="0" borderId="0" xfId="126" applyFont="1" applyAlignment="1">
      <alignment vertical="top"/>
    </xf>
    <xf numFmtId="0" fontId="9" fillId="0" borderId="0" xfId="124" applyNumberFormat="1" applyFont="1" applyBorder="1" applyAlignment="1">
      <alignment horizontal="right" vertical="center"/>
    </xf>
    <xf numFmtId="49" fontId="55" fillId="0" borderId="20" xfId="0" applyNumberFormat="1" applyFont="1" applyBorder="1" applyAlignment="1">
      <alignment horizontal="left" vertical="center" wrapText="1"/>
    </xf>
    <xf numFmtId="49" fontId="55" fillId="0" borderId="22" xfId="0" applyNumberFormat="1" applyFont="1" applyBorder="1" applyAlignment="1">
      <alignment horizontal="left" vertical="center" wrapText="1"/>
    </xf>
    <xf numFmtId="49" fontId="55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8" fillId="0" borderId="0" xfId="138" applyFont="1" applyAlignment="1">
      <alignment horizontal="center" vertical="center" wrapText="1"/>
    </xf>
    <xf numFmtId="0" fontId="59" fillId="0" borderId="0" xfId="138" applyFont="1" applyAlignment="1">
      <alignment wrapText="1"/>
    </xf>
    <xf numFmtId="0" fontId="59" fillId="0" borderId="0" xfId="138" applyFont="1" applyAlignment="1"/>
    <xf numFmtId="0" fontId="8" fillId="0" borderId="0" xfId="133" applyFont="1" applyAlignment="1">
      <alignment horizontal="center" wrapText="1"/>
    </xf>
    <xf numFmtId="0" fontId="45" fillId="0" borderId="0" xfId="133" applyFont="1" applyAlignment="1">
      <alignment horizontal="center" wrapText="1"/>
    </xf>
    <xf numFmtId="0" fontId="50" fillId="0" borderId="0" xfId="133" applyFont="1" applyAlignment="1">
      <alignment horizontal="center" wrapText="1"/>
    </xf>
    <xf numFmtId="0" fontId="44" fillId="0" borderId="20" xfId="133" applyFont="1" applyBorder="1" applyAlignment="1">
      <alignment horizontal="center" wrapText="1"/>
    </xf>
    <xf numFmtId="0" fontId="54" fillId="0" borderId="21" xfId="133" applyFont="1" applyBorder="1" applyAlignment="1">
      <alignment horizontal="center" wrapText="1"/>
    </xf>
    <xf numFmtId="0" fontId="54" fillId="0" borderId="22" xfId="133" applyFont="1" applyBorder="1" applyAlignment="1">
      <alignment horizontal="center" wrapText="1"/>
    </xf>
    <xf numFmtId="0" fontId="44" fillId="0" borderId="11" xfId="133" applyFont="1" applyBorder="1" applyAlignment="1">
      <alignment horizontal="center" wrapText="1"/>
    </xf>
    <xf numFmtId="0" fontId="54" fillId="0" borderId="11" xfId="133" applyFont="1" applyBorder="1" applyAlignment="1">
      <alignment wrapText="1"/>
    </xf>
    <xf numFmtId="0" fontId="45" fillId="0" borderId="14" xfId="133" applyFont="1" applyBorder="1" applyAlignment="1">
      <alignment horizontal="center" wrapText="1"/>
    </xf>
    <xf numFmtId="0" fontId="50" fillId="0" borderId="15" xfId="133" applyFont="1" applyBorder="1" applyAlignment="1">
      <alignment horizontal="center" wrapText="1"/>
    </xf>
    <xf numFmtId="0" fontId="50" fillId="0" borderId="16" xfId="133" applyFont="1" applyBorder="1" applyAlignment="1">
      <alignment horizontal="center" wrapText="1"/>
    </xf>
    <xf numFmtId="0" fontId="44" fillId="0" borderId="11" xfId="133" applyFont="1" applyFill="1" applyBorder="1" applyAlignment="1">
      <alignment horizontal="center" wrapText="1"/>
    </xf>
    <xf numFmtId="168" fontId="47" fillId="0" borderId="20" xfId="133" applyNumberFormat="1" applyFont="1" applyBorder="1" applyAlignment="1">
      <alignment horizontal="center"/>
    </xf>
    <xf numFmtId="0" fontId="6" fillId="0" borderId="22" xfId="133" applyBorder="1" applyAlignment="1">
      <alignment horizontal="center"/>
    </xf>
    <xf numFmtId="49" fontId="45" fillId="0" borderId="20" xfId="133" applyNumberFormat="1" applyFont="1" applyBorder="1" applyAlignment="1">
      <alignment horizontal="center"/>
    </xf>
    <xf numFmtId="49" fontId="45" fillId="0" borderId="22" xfId="133" applyNumberFormat="1" applyFont="1" applyBorder="1" applyAlignment="1">
      <alignment horizontal="center"/>
    </xf>
    <xf numFmtId="0" fontId="47" fillId="0" borderId="20" xfId="133" applyFont="1" applyBorder="1" applyAlignment="1">
      <alignment horizontal="justify" wrapText="1"/>
    </xf>
    <xf numFmtId="0" fontId="6" fillId="0" borderId="22" xfId="133" applyBorder="1" applyAlignment="1">
      <alignment horizontal="justify" wrapText="1"/>
    </xf>
    <xf numFmtId="0" fontId="47" fillId="0" borderId="20" xfId="133" applyFont="1" applyBorder="1" applyAlignment="1">
      <alignment horizontal="center"/>
    </xf>
    <xf numFmtId="0" fontId="9" fillId="0" borderId="11" xfId="133" applyFont="1" applyFill="1" applyBorder="1" applyAlignment="1">
      <alignment horizontal="center" wrapText="1"/>
    </xf>
    <xf numFmtId="168" fontId="47" fillId="0" borderId="22" xfId="133" applyNumberFormat="1" applyFont="1" applyBorder="1" applyAlignment="1">
      <alignment horizontal="center"/>
    </xf>
    <xf numFmtId="0" fontId="61" fillId="0" borderId="14" xfId="137" applyFont="1" applyBorder="1" applyAlignment="1">
      <alignment vertical="center"/>
    </xf>
    <xf numFmtId="0" fontId="62" fillId="0" borderId="15" xfId="137" applyFont="1" applyBorder="1" applyAlignment="1">
      <alignment vertical="center"/>
    </xf>
    <xf numFmtId="0" fontId="62" fillId="0" borderId="16" xfId="137" applyFont="1" applyBorder="1" applyAlignment="1">
      <alignment vertical="center"/>
    </xf>
    <xf numFmtId="0" fontId="61" fillId="0" borderId="0" xfId="137" applyFont="1" applyAlignment="1">
      <alignment horizontal="center" vertical="center" wrapText="1"/>
    </xf>
    <xf numFmtId="0" fontId="60" fillId="0" borderId="11" xfId="137" applyFont="1" applyBorder="1" applyAlignment="1">
      <alignment horizontal="center" vertical="center" wrapText="1"/>
    </xf>
    <xf numFmtId="0" fontId="60" fillId="0" borderId="0" xfId="137" applyFont="1" applyBorder="1" applyAlignment="1">
      <alignment wrapText="1"/>
    </xf>
    <xf numFmtId="0" fontId="2" fillId="0" borderId="0" xfId="137" applyBorder="1" applyAlignment="1">
      <alignment wrapText="1"/>
    </xf>
    <xf numFmtId="0" fontId="0" fillId="0" borderId="0" xfId="0" applyBorder="1" applyAlignment="1"/>
    <xf numFmtId="0" fontId="60" fillId="0" borderId="14" xfId="137" applyFont="1" applyBorder="1" applyAlignment="1">
      <alignment horizontal="center" wrapText="1"/>
    </xf>
    <xf numFmtId="0" fontId="60" fillId="0" borderId="16" xfId="137" applyFont="1" applyBorder="1" applyAlignment="1">
      <alignment horizontal="center" wrapText="1"/>
    </xf>
    <xf numFmtId="0" fontId="60" fillId="0" borderId="14" xfId="137" applyFont="1" applyBorder="1" applyAlignment="1">
      <alignment horizontal="left" vertical="center" wrapText="1"/>
    </xf>
    <xf numFmtId="0" fontId="60" fillId="0" borderId="16" xfId="137" applyFont="1" applyBorder="1" applyAlignment="1">
      <alignment horizontal="left" vertical="center" wrapText="1"/>
    </xf>
    <xf numFmtId="0" fontId="60" fillId="0" borderId="14" xfId="137" applyFont="1" applyBorder="1" applyAlignment="1">
      <alignment vertical="center" wrapText="1"/>
    </xf>
    <xf numFmtId="0" fontId="60" fillId="0" borderId="16" xfId="137" applyFont="1" applyBorder="1" applyAlignment="1">
      <alignment vertical="center" wrapText="1"/>
    </xf>
    <xf numFmtId="0" fontId="45" fillId="0" borderId="0" xfId="132" applyFont="1" applyAlignment="1">
      <alignment horizontal="center" vertical="center" wrapText="1"/>
    </xf>
    <xf numFmtId="0" fontId="3" fillId="0" borderId="0" xfId="132" applyAlignment="1">
      <alignment horizontal="center" vertical="center" wrapText="1"/>
    </xf>
    <xf numFmtId="0" fontId="45" fillId="0" borderId="18" xfId="132" applyFont="1" applyBorder="1" applyAlignment="1">
      <alignment horizontal="right"/>
    </xf>
    <xf numFmtId="0" fontId="3" fillId="0" borderId="18" xfId="132" applyBorder="1" applyAlignment="1"/>
    <xf numFmtId="1" fontId="47" fillId="0" borderId="14" xfId="132" applyNumberFormat="1" applyFont="1" applyBorder="1" applyAlignment="1">
      <alignment horizontal="center" vertical="center" wrapText="1"/>
    </xf>
    <xf numFmtId="1" fontId="3" fillId="0" borderId="16" xfId="132" applyNumberFormat="1" applyFont="1" applyBorder="1" applyAlignment="1">
      <alignment horizontal="center" vertical="center" wrapText="1"/>
    </xf>
    <xf numFmtId="0" fontId="7" fillId="0" borderId="11" xfId="132" applyFont="1" applyBorder="1" applyAlignment="1">
      <alignment horizontal="center" vertical="center" wrapText="1"/>
    </xf>
    <xf numFmtId="0" fontId="3" fillId="0" borderId="11" xfId="132" applyBorder="1" applyAlignment="1">
      <alignment horizontal="center" vertical="center" wrapText="1"/>
    </xf>
    <xf numFmtId="0" fontId="51" fillId="0" borderId="11" xfId="132" applyFont="1" applyBorder="1" applyAlignment="1">
      <alignment horizontal="center" vertical="center" wrapText="1"/>
    </xf>
    <xf numFmtId="1" fontId="45" fillId="0" borderId="14" xfId="132" applyNumberFormat="1" applyFont="1" applyBorder="1" applyAlignment="1">
      <alignment horizontal="center" wrapText="1"/>
    </xf>
    <xf numFmtId="1" fontId="64" fillId="0" borderId="16" xfId="132" applyNumberFormat="1" applyFont="1" applyBorder="1" applyAlignment="1">
      <alignment horizontal="center" wrapText="1"/>
    </xf>
    <xf numFmtId="0" fontId="47" fillId="0" borderId="14" xfId="132" applyFont="1" applyBorder="1" applyAlignment="1">
      <alignment horizontal="center" wrapText="1"/>
    </xf>
    <xf numFmtId="0" fontId="3" fillId="0" borderId="16" xfId="132" applyBorder="1" applyAlignment="1">
      <alignment horizontal="center" wrapText="1"/>
    </xf>
    <xf numFmtId="0" fontId="3" fillId="0" borderId="16" xfId="132" applyBorder="1" applyAlignment="1">
      <alignment horizontal="center" vertical="center" wrapText="1"/>
    </xf>
    <xf numFmtId="3" fontId="12" fillId="0" borderId="0" xfId="120" applyNumberFormat="1" applyFont="1" applyAlignment="1">
      <alignment horizontal="center" vertical="center" wrapText="1"/>
    </xf>
    <xf numFmtId="3" fontId="9" fillId="0" borderId="20" xfId="120" applyNumberFormat="1" applyFont="1" applyBorder="1" applyAlignment="1">
      <alignment horizontal="center" vertical="center" wrapText="1"/>
    </xf>
    <xf numFmtId="3" fontId="9" fillId="0" borderId="22" xfId="120" applyNumberFormat="1" applyFont="1" applyBorder="1" applyAlignment="1">
      <alignment horizontal="center" vertical="center" wrapText="1"/>
    </xf>
    <xf numFmtId="0" fontId="51" fillId="0" borderId="0" xfId="138" applyFont="1" applyAlignment="1">
      <alignment horizontal="right"/>
    </xf>
    <xf numFmtId="0" fontId="51" fillId="0" borderId="11" xfId="138" applyFont="1" applyBorder="1" applyAlignment="1">
      <alignment horizontal="center" vertical="top" wrapText="1"/>
    </xf>
    <xf numFmtId="0" fontId="51" fillId="0" borderId="14" xfId="138" applyFont="1" applyBorder="1" applyAlignment="1">
      <alignment horizontal="center" vertical="top" wrapText="1"/>
    </xf>
    <xf numFmtId="0" fontId="51" fillId="0" borderId="16" xfId="138" applyFont="1" applyBorder="1" applyAlignment="1">
      <alignment horizontal="center" vertical="top" wrapText="1"/>
    </xf>
    <xf numFmtId="0" fontId="51" fillId="0" borderId="25" xfId="138" applyFont="1" applyBorder="1" applyAlignment="1">
      <alignment horizontal="center" vertical="top" wrapText="1"/>
    </xf>
    <xf numFmtId="0" fontId="6" fillId="0" borderId="24" xfId="138" applyFont="1" applyBorder="1" applyAlignment="1">
      <alignment horizontal="center" vertical="top" wrapText="1"/>
    </xf>
  </cellXfs>
  <cellStyles count="20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own-reg-rev" xfId="62"/>
    <cellStyle name="Note" xfId="63"/>
    <cellStyle name="Output" xfId="64"/>
    <cellStyle name="SAPBEXaggData" xfId="65"/>
    <cellStyle name="SAPBEXaggData 2" xfId="150"/>
    <cellStyle name="SAPBEXaggData_Г-3 (2009)" xfId="151"/>
    <cellStyle name="SAPBEXaggDataEmph" xfId="66"/>
    <cellStyle name="SAPBEXaggItem" xfId="67"/>
    <cellStyle name="SAPBEXaggItem 2" xfId="152"/>
    <cellStyle name="SAPBEXaggItem_Г-3 (2009)" xfId="153"/>
    <cellStyle name="SAPBEXaggItemX" xfId="68"/>
    <cellStyle name="SAPBEXchaText" xfId="69"/>
    <cellStyle name="SAPBEXchaText 2" xfId="154"/>
    <cellStyle name="SAPBEXchaText_Г-3 (2009)" xfId="155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 2" xfId="141"/>
    <cellStyle name="SAPBEXHLevel0 3" xfId="156"/>
    <cellStyle name="SAPBEXHLevel0_Г-33,К-5СЖ, новые формы по капремонту и переселению уточ.КСП (22.02.)" xfId="157"/>
    <cellStyle name="SAPBEXHLevel0X" xfId="86"/>
    <cellStyle name="SAPBEXHLevel1" xfId="87"/>
    <cellStyle name="SAPBEXHLevel1 2" xfId="142"/>
    <cellStyle name="SAPBEXHLevel1_Г-33,К-5СЖ, новые формы по капремонту и переселению уточ.КСП (22.02.)" xfId="158"/>
    <cellStyle name="SAPBEXHLevel1X" xfId="88"/>
    <cellStyle name="SAPBEXHLevel2" xfId="89"/>
    <cellStyle name="SAPBEXHLevel2 2" xfId="143"/>
    <cellStyle name="SAPBEXHLevel2_Г-33,К-5СЖ, новые формы по капремонту и переселению уточ.КСП (22.02.)" xfId="159"/>
    <cellStyle name="SAPBEXHLevel2X" xfId="90"/>
    <cellStyle name="SAPBEXHLevel3" xfId="91"/>
    <cellStyle name="SAPBEXHLevel3X" xfId="92"/>
    <cellStyle name="SAPBEXinputData" xfId="93"/>
    <cellStyle name="SAPBEXItemHeader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 2" xfId="144"/>
    <cellStyle name="SAPBEXstdDataEmph" xfId="100"/>
    <cellStyle name="SAPBEXstdItem" xfId="101"/>
    <cellStyle name="SAPBEXstdItem 2" xfId="160"/>
    <cellStyle name="SAPBEXstdItem_Г-16.1(2009)" xfId="161"/>
    <cellStyle name="SAPBEXstdItemX" xfId="102"/>
    <cellStyle name="SAPBEXtitle" xfId="103"/>
    <cellStyle name="SAPBEXunassignedItem" xfId="104"/>
    <cellStyle name="SAPBEXundefined" xfId="105"/>
    <cellStyle name="Sheet Title" xfId="106"/>
    <cellStyle name="Title" xfId="107"/>
    <cellStyle name="Total" xfId="108"/>
    <cellStyle name="Warning Text" xfId="109"/>
    <cellStyle name="Денежный 2" xfId="110"/>
    <cellStyle name="Обычный" xfId="0" builtinId="0"/>
    <cellStyle name="Обычный 10" xfId="138"/>
    <cellStyle name="Обычный 10 2" xfId="165"/>
    <cellStyle name="Обычный 10 3" xfId="166"/>
    <cellStyle name="Обычный 10 4" xfId="167"/>
    <cellStyle name="Обычный 10 5" xfId="168"/>
    <cellStyle name="Обычный 10 6" xfId="169"/>
    <cellStyle name="Обычный 10 7" xfId="170"/>
    <cellStyle name="Обычный 10 8" xfId="171"/>
    <cellStyle name="Обычный 10 9" xfId="172"/>
    <cellStyle name="Обычный 11" xfId="139"/>
    <cellStyle name="Обычный 12" xfId="145"/>
    <cellStyle name="Обычный 13" xfId="146"/>
    <cellStyle name="Обычный 14" xfId="147"/>
    <cellStyle name="Обычный 18" xfId="148"/>
    <cellStyle name="Обычный 2" xfId="111"/>
    <cellStyle name="Обычный 2 2" xfId="112"/>
    <cellStyle name="Обычный 2 2 2" xfId="113"/>
    <cellStyle name="Обычный 2 2 2 2" xfId="114"/>
    <cellStyle name="Обычный 2 2 2 2 2" xfId="173"/>
    <cellStyle name="Обычный 2 2 2 3" xfId="115"/>
    <cellStyle name="Обычный 2 2 3" xfId="116"/>
    <cellStyle name="Обычный 2 3" xfId="117"/>
    <cellStyle name="Обычный 2_Отчет по переселению с учетом стимулирования" xfId="162"/>
    <cellStyle name="Обычный 3" xfId="118"/>
    <cellStyle name="Обычный 3 2" xfId="140"/>
    <cellStyle name="Обычный 4" xfId="119"/>
    <cellStyle name="Обычный 5" xfId="120"/>
    <cellStyle name="Обычный 6" xfId="121"/>
    <cellStyle name="Обычный 6 2" xfId="174"/>
    <cellStyle name="Обычный 6 3" xfId="175"/>
    <cellStyle name="Обычный 6 4" xfId="176"/>
    <cellStyle name="Обычный 6 5" xfId="177"/>
    <cellStyle name="Обычный 6 6" xfId="178"/>
    <cellStyle name="Обычный 6 7" xfId="179"/>
    <cellStyle name="Обычный 6 8" xfId="180"/>
    <cellStyle name="Обычный 6 9" xfId="181"/>
    <cellStyle name="Обычный 7" xfId="132"/>
    <cellStyle name="Обычный 7 2" xfId="149"/>
    <cellStyle name="Обычный 7 2 2" xfId="182"/>
    <cellStyle name="Обычный 7 2 3" xfId="183"/>
    <cellStyle name="Обычный 7 2 4" xfId="184"/>
    <cellStyle name="Обычный 7 2 5" xfId="185"/>
    <cellStyle name="Обычный 7 2 6" xfId="186"/>
    <cellStyle name="Обычный 7 2 7" xfId="187"/>
    <cellStyle name="Обычный 7 2 8" xfId="188"/>
    <cellStyle name="Обычный 7 2 9" xfId="189"/>
    <cellStyle name="Обычный 7 3" xfId="190"/>
    <cellStyle name="Обычный 7 4" xfId="191"/>
    <cellStyle name="Обычный 7 5" xfId="192"/>
    <cellStyle name="Обычный 7 6" xfId="193"/>
    <cellStyle name="Обычный 7 7" xfId="194"/>
    <cellStyle name="Обычный 7 8" xfId="195"/>
    <cellStyle name="Обычный 7 9" xfId="196"/>
    <cellStyle name="Обычный 8" xfId="137"/>
    <cellStyle name="Обычный 8 2" xfId="197"/>
    <cellStyle name="Обычный 8 3" xfId="198"/>
    <cellStyle name="Обычный 8 4" xfId="199"/>
    <cellStyle name="Обычный 8 5" xfId="200"/>
    <cellStyle name="Обычный 8 6" xfId="201"/>
    <cellStyle name="Обычный 8 7" xfId="202"/>
    <cellStyle name="Обычный 8 8" xfId="203"/>
    <cellStyle name="Обычный 8 9" xfId="204"/>
    <cellStyle name="Обычный 9" xfId="122"/>
    <cellStyle name="Обычный_Брг_03_3" xfId="123"/>
    <cellStyle name="Обычный_Прил" xfId="124"/>
    <cellStyle name="Обычный_Прил 2" xfId="131"/>
    <cellStyle name="Обычный_Прил. -2" xfId="125"/>
    <cellStyle name="Обычный_Прил. -2 2" xfId="136"/>
    <cellStyle name="Обычный_Приложение 4" xfId="135"/>
    <cellStyle name="Обычный_Приложение -5-6" xfId="133"/>
    <cellStyle name="Обычный_приложение для испр.2011" xfId="134"/>
    <cellStyle name="Обычный_Приложения 2011-2013" xfId="126"/>
    <cellStyle name="Процентный 2" xfId="163"/>
    <cellStyle name="Процентный 3" xfId="164"/>
    <cellStyle name="Процентный 6" xfId="127"/>
    <cellStyle name="Стиль 1" xfId="128"/>
    <cellStyle name="Финансовый 2" xfId="129"/>
    <cellStyle name="Финансовый 3" xfId="13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2;&#1083;.%20&#1085;&#1072;%20&#1086;&#1090;&#1095;&#1105;&#1090;%202009/&#1052;&#1048;&#1053;&#1060;&#1048;&#1053;/&#1054;&#1090;&#1095;&#1077;&#1090;%20&#1086;&#1073;%20&#1080;&#1089;&#1087;&#1086;&#1083;&#1085;&#1077;&#1085;&#1080;&#1080;%20&#1073;&#1102;&#1076;&#1078;&#1077;&#1090;&#1072;%20&#1079;&#1072;%202009%20&#1075;&#1086;&#1076;/&#1043;&#1086;&#1076;%20&#1086;&#1090;&#1095;&#1077;&#1090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opLeftCell="A86" workbookViewId="0">
      <selection activeCell="K89" sqref="K89"/>
    </sheetView>
  </sheetViews>
  <sheetFormatPr defaultRowHeight="15.75"/>
  <cols>
    <col min="1" max="1" width="8.42578125" style="9" customWidth="1"/>
    <col min="2" max="2" width="29.7109375" style="22" customWidth="1"/>
    <col min="3" max="3" width="56.28515625" style="9" customWidth="1"/>
    <col min="4" max="4" width="12.5703125" style="193" customWidth="1"/>
    <col min="5" max="5" width="10.28515625" style="193" bestFit="1" customWidth="1"/>
    <col min="6" max="6" width="10.42578125" style="193" bestFit="1" customWidth="1"/>
    <col min="7" max="7" width="8.5703125" style="193" bestFit="1" customWidth="1"/>
    <col min="8" max="257" width="9.140625" style="9"/>
    <col min="258" max="258" width="29.7109375" style="9" customWidth="1"/>
    <col min="259" max="259" width="70.85546875" style="9" customWidth="1"/>
    <col min="260" max="260" width="11.5703125" style="9" customWidth="1"/>
    <col min="261" max="261" width="9.28515625" style="9" bestFit="1" customWidth="1"/>
    <col min="262" max="262" width="15.42578125" style="9" customWidth="1"/>
    <col min="263" max="513" width="9.140625" style="9"/>
    <col min="514" max="514" width="29.7109375" style="9" customWidth="1"/>
    <col min="515" max="515" width="70.85546875" style="9" customWidth="1"/>
    <col min="516" max="516" width="11.5703125" style="9" customWidth="1"/>
    <col min="517" max="517" width="9.28515625" style="9" bestFit="1" customWidth="1"/>
    <col min="518" max="518" width="15.42578125" style="9" customWidth="1"/>
    <col min="519" max="769" width="9.140625" style="9"/>
    <col min="770" max="770" width="29.7109375" style="9" customWidth="1"/>
    <col min="771" max="771" width="70.85546875" style="9" customWidth="1"/>
    <col min="772" max="772" width="11.5703125" style="9" customWidth="1"/>
    <col min="773" max="773" width="9.28515625" style="9" bestFit="1" customWidth="1"/>
    <col min="774" max="774" width="15.42578125" style="9" customWidth="1"/>
    <col min="775" max="1025" width="9.140625" style="9"/>
    <col min="1026" max="1026" width="29.7109375" style="9" customWidth="1"/>
    <col min="1027" max="1027" width="70.85546875" style="9" customWidth="1"/>
    <col min="1028" max="1028" width="11.5703125" style="9" customWidth="1"/>
    <col min="1029" max="1029" width="9.28515625" style="9" bestFit="1" customWidth="1"/>
    <col min="1030" max="1030" width="15.42578125" style="9" customWidth="1"/>
    <col min="1031" max="1281" width="9.140625" style="9"/>
    <col min="1282" max="1282" width="29.7109375" style="9" customWidth="1"/>
    <col min="1283" max="1283" width="70.85546875" style="9" customWidth="1"/>
    <col min="1284" max="1284" width="11.5703125" style="9" customWidth="1"/>
    <col min="1285" max="1285" width="9.28515625" style="9" bestFit="1" customWidth="1"/>
    <col min="1286" max="1286" width="15.42578125" style="9" customWidth="1"/>
    <col min="1287" max="1537" width="9.140625" style="9"/>
    <col min="1538" max="1538" width="29.7109375" style="9" customWidth="1"/>
    <col min="1539" max="1539" width="70.85546875" style="9" customWidth="1"/>
    <col min="1540" max="1540" width="11.5703125" style="9" customWidth="1"/>
    <col min="1541" max="1541" width="9.28515625" style="9" bestFit="1" customWidth="1"/>
    <col min="1542" max="1542" width="15.42578125" style="9" customWidth="1"/>
    <col min="1543" max="1793" width="9.140625" style="9"/>
    <col min="1794" max="1794" width="29.7109375" style="9" customWidth="1"/>
    <col min="1795" max="1795" width="70.85546875" style="9" customWidth="1"/>
    <col min="1796" max="1796" width="11.5703125" style="9" customWidth="1"/>
    <col min="1797" max="1797" width="9.28515625" style="9" bestFit="1" customWidth="1"/>
    <col min="1798" max="1798" width="15.42578125" style="9" customWidth="1"/>
    <col min="1799" max="2049" width="9.140625" style="9"/>
    <col min="2050" max="2050" width="29.7109375" style="9" customWidth="1"/>
    <col min="2051" max="2051" width="70.85546875" style="9" customWidth="1"/>
    <col min="2052" max="2052" width="11.5703125" style="9" customWidth="1"/>
    <col min="2053" max="2053" width="9.28515625" style="9" bestFit="1" customWidth="1"/>
    <col min="2054" max="2054" width="15.42578125" style="9" customWidth="1"/>
    <col min="2055" max="2305" width="9.140625" style="9"/>
    <col min="2306" max="2306" width="29.7109375" style="9" customWidth="1"/>
    <col min="2307" max="2307" width="70.85546875" style="9" customWidth="1"/>
    <col min="2308" max="2308" width="11.5703125" style="9" customWidth="1"/>
    <col min="2309" max="2309" width="9.28515625" style="9" bestFit="1" customWidth="1"/>
    <col min="2310" max="2310" width="15.42578125" style="9" customWidth="1"/>
    <col min="2311" max="2561" width="9.140625" style="9"/>
    <col min="2562" max="2562" width="29.7109375" style="9" customWidth="1"/>
    <col min="2563" max="2563" width="70.85546875" style="9" customWidth="1"/>
    <col min="2564" max="2564" width="11.5703125" style="9" customWidth="1"/>
    <col min="2565" max="2565" width="9.28515625" style="9" bestFit="1" customWidth="1"/>
    <col min="2566" max="2566" width="15.42578125" style="9" customWidth="1"/>
    <col min="2567" max="2817" width="9.140625" style="9"/>
    <col min="2818" max="2818" width="29.7109375" style="9" customWidth="1"/>
    <col min="2819" max="2819" width="70.85546875" style="9" customWidth="1"/>
    <col min="2820" max="2820" width="11.5703125" style="9" customWidth="1"/>
    <col min="2821" max="2821" width="9.28515625" style="9" bestFit="1" customWidth="1"/>
    <col min="2822" max="2822" width="15.42578125" style="9" customWidth="1"/>
    <col min="2823" max="3073" width="9.140625" style="9"/>
    <col min="3074" max="3074" width="29.7109375" style="9" customWidth="1"/>
    <col min="3075" max="3075" width="70.85546875" style="9" customWidth="1"/>
    <col min="3076" max="3076" width="11.5703125" style="9" customWidth="1"/>
    <col min="3077" max="3077" width="9.28515625" style="9" bestFit="1" customWidth="1"/>
    <col min="3078" max="3078" width="15.42578125" style="9" customWidth="1"/>
    <col min="3079" max="3329" width="9.140625" style="9"/>
    <col min="3330" max="3330" width="29.7109375" style="9" customWidth="1"/>
    <col min="3331" max="3331" width="70.85546875" style="9" customWidth="1"/>
    <col min="3332" max="3332" width="11.5703125" style="9" customWidth="1"/>
    <col min="3333" max="3333" width="9.28515625" style="9" bestFit="1" customWidth="1"/>
    <col min="3334" max="3334" width="15.42578125" style="9" customWidth="1"/>
    <col min="3335" max="3585" width="9.140625" style="9"/>
    <col min="3586" max="3586" width="29.7109375" style="9" customWidth="1"/>
    <col min="3587" max="3587" width="70.85546875" style="9" customWidth="1"/>
    <col min="3588" max="3588" width="11.5703125" style="9" customWidth="1"/>
    <col min="3589" max="3589" width="9.28515625" style="9" bestFit="1" customWidth="1"/>
    <col min="3590" max="3590" width="15.42578125" style="9" customWidth="1"/>
    <col min="3591" max="3841" width="9.140625" style="9"/>
    <col min="3842" max="3842" width="29.7109375" style="9" customWidth="1"/>
    <col min="3843" max="3843" width="70.85546875" style="9" customWidth="1"/>
    <col min="3844" max="3844" width="11.5703125" style="9" customWidth="1"/>
    <col min="3845" max="3845" width="9.28515625" style="9" bestFit="1" customWidth="1"/>
    <col min="3846" max="3846" width="15.42578125" style="9" customWidth="1"/>
    <col min="3847" max="4097" width="9.140625" style="9"/>
    <col min="4098" max="4098" width="29.7109375" style="9" customWidth="1"/>
    <col min="4099" max="4099" width="70.85546875" style="9" customWidth="1"/>
    <col min="4100" max="4100" width="11.5703125" style="9" customWidth="1"/>
    <col min="4101" max="4101" width="9.28515625" style="9" bestFit="1" customWidth="1"/>
    <col min="4102" max="4102" width="15.42578125" style="9" customWidth="1"/>
    <col min="4103" max="4353" width="9.140625" style="9"/>
    <col min="4354" max="4354" width="29.7109375" style="9" customWidth="1"/>
    <col min="4355" max="4355" width="70.85546875" style="9" customWidth="1"/>
    <col min="4356" max="4356" width="11.5703125" style="9" customWidth="1"/>
    <col min="4357" max="4357" width="9.28515625" style="9" bestFit="1" customWidth="1"/>
    <col min="4358" max="4358" width="15.42578125" style="9" customWidth="1"/>
    <col min="4359" max="4609" width="9.140625" style="9"/>
    <col min="4610" max="4610" width="29.7109375" style="9" customWidth="1"/>
    <col min="4611" max="4611" width="70.85546875" style="9" customWidth="1"/>
    <col min="4612" max="4612" width="11.5703125" style="9" customWidth="1"/>
    <col min="4613" max="4613" width="9.28515625" style="9" bestFit="1" customWidth="1"/>
    <col min="4614" max="4614" width="15.42578125" style="9" customWidth="1"/>
    <col min="4615" max="4865" width="9.140625" style="9"/>
    <col min="4866" max="4866" width="29.7109375" style="9" customWidth="1"/>
    <col min="4867" max="4867" width="70.85546875" style="9" customWidth="1"/>
    <col min="4868" max="4868" width="11.5703125" style="9" customWidth="1"/>
    <col min="4869" max="4869" width="9.28515625" style="9" bestFit="1" customWidth="1"/>
    <col min="4870" max="4870" width="15.42578125" style="9" customWidth="1"/>
    <col min="4871" max="5121" width="9.140625" style="9"/>
    <col min="5122" max="5122" width="29.7109375" style="9" customWidth="1"/>
    <col min="5123" max="5123" width="70.85546875" style="9" customWidth="1"/>
    <col min="5124" max="5124" width="11.5703125" style="9" customWidth="1"/>
    <col min="5125" max="5125" width="9.28515625" style="9" bestFit="1" customWidth="1"/>
    <col min="5126" max="5126" width="15.42578125" style="9" customWidth="1"/>
    <col min="5127" max="5377" width="9.140625" style="9"/>
    <col min="5378" max="5378" width="29.7109375" style="9" customWidth="1"/>
    <col min="5379" max="5379" width="70.85546875" style="9" customWidth="1"/>
    <col min="5380" max="5380" width="11.5703125" style="9" customWidth="1"/>
    <col min="5381" max="5381" width="9.28515625" style="9" bestFit="1" customWidth="1"/>
    <col min="5382" max="5382" width="15.42578125" style="9" customWidth="1"/>
    <col min="5383" max="5633" width="9.140625" style="9"/>
    <col min="5634" max="5634" width="29.7109375" style="9" customWidth="1"/>
    <col min="5635" max="5635" width="70.85546875" style="9" customWidth="1"/>
    <col min="5636" max="5636" width="11.5703125" style="9" customWidth="1"/>
    <col min="5637" max="5637" width="9.28515625" style="9" bestFit="1" customWidth="1"/>
    <col min="5638" max="5638" width="15.42578125" style="9" customWidth="1"/>
    <col min="5639" max="5889" width="9.140625" style="9"/>
    <col min="5890" max="5890" width="29.7109375" style="9" customWidth="1"/>
    <col min="5891" max="5891" width="70.85546875" style="9" customWidth="1"/>
    <col min="5892" max="5892" width="11.5703125" style="9" customWidth="1"/>
    <col min="5893" max="5893" width="9.28515625" style="9" bestFit="1" customWidth="1"/>
    <col min="5894" max="5894" width="15.42578125" style="9" customWidth="1"/>
    <col min="5895" max="6145" width="9.140625" style="9"/>
    <col min="6146" max="6146" width="29.7109375" style="9" customWidth="1"/>
    <col min="6147" max="6147" width="70.85546875" style="9" customWidth="1"/>
    <col min="6148" max="6148" width="11.5703125" style="9" customWidth="1"/>
    <col min="6149" max="6149" width="9.28515625" style="9" bestFit="1" customWidth="1"/>
    <col min="6150" max="6150" width="15.42578125" style="9" customWidth="1"/>
    <col min="6151" max="6401" width="9.140625" style="9"/>
    <col min="6402" max="6402" width="29.7109375" style="9" customWidth="1"/>
    <col min="6403" max="6403" width="70.85546875" style="9" customWidth="1"/>
    <col min="6404" max="6404" width="11.5703125" style="9" customWidth="1"/>
    <col min="6405" max="6405" width="9.28515625" style="9" bestFit="1" customWidth="1"/>
    <col min="6406" max="6406" width="15.42578125" style="9" customWidth="1"/>
    <col min="6407" max="6657" width="9.140625" style="9"/>
    <col min="6658" max="6658" width="29.7109375" style="9" customWidth="1"/>
    <col min="6659" max="6659" width="70.85546875" style="9" customWidth="1"/>
    <col min="6660" max="6660" width="11.5703125" style="9" customWidth="1"/>
    <col min="6661" max="6661" width="9.28515625" style="9" bestFit="1" customWidth="1"/>
    <col min="6662" max="6662" width="15.42578125" style="9" customWidth="1"/>
    <col min="6663" max="6913" width="9.140625" style="9"/>
    <col min="6914" max="6914" width="29.7109375" style="9" customWidth="1"/>
    <col min="6915" max="6915" width="70.85546875" style="9" customWidth="1"/>
    <col min="6916" max="6916" width="11.5703125" style="9" customWidth="1"/>
    <col min="6917" max="6917" width="9.28515625" style="9" bestFit="1" customWidth="1"/>
    <col min="6918" max="6918" width="15.42578125" style="9" customWidth="1"/>
    <col min="6919" max="7169" width="9.140625" style="9"/>
    <col min="7170" max="7170" width="29.7109375" style="9" customWidth="1"/>
    <col min="7171" max="7171" width="70.85546875" style="9" customWidth="1"/>
    <col min="7172" max="7172" width="11.5703125" style="9" customWidth="1"/>
    <col min="7173" max="7173" width="9.28515625" style="9" bestFit="1" customWidth="1"/>
    <col min="7174" max="7174" width="15.42578125" style="9" customWidth="1"/>
    <col min="7175" max="7425" width="9.140625" style="9"/>
    <col min="7426" max="7426" width="29.7109375" style="9" customWidth="1"/>
    <col min="7427" max="7427" width="70.85546875" style="9" customWidth="1"/>
    <col min="7428" max="7428" width="11.5703125" style="9" customWidth="1"/>
    <col min="7429" max="7429" width="9.28515625" style="9" bestFit="1" customWidth="1"/>
    <col min="7430" max="7430" width="15.42578125" style="9" customWidth="1"/>
    <col min="7431" max="7681" width="9.140625" style="9"/>
    <col min="7682" max="7682" width="29.7109375" style="9" customWidth="1"/>
    <col min="7683" max="7683" width="70.85546875" style="9" customWidth="1"/>
    <col min="7684" max="7684" width="11.5703125" style="9" customWidth="1"/>
    <col min="7685" max="7685" width="9.28515625" style="9" bestFit="1" customWidth="1"/>
    <col min="7686" max="7686" width="15.42578125" style="9" customWidth="1"/>
    <col min="7687" max="7937" width="9.140625" style="9"/>
    <col min="7938" max="7938" width="29.7109375" style="9" customWidth="1"/>
    <col min="7939" max="7939" width="70.85546875" style="9" customWidth="1"/>
    <col min="7940" max="7940" width="11.5703125" style="9" customWidth="1"/>
    <col min="7941" max="7941" width="9.28515625" style="9" bestFit="1" customWidth="1"/>
    <col min="7942" max="7942" width="15.42578125" style="9" customWidth="1"/>
    <col min="7943" max="8193" width="9.140625" style="9"/>
    <col min="8194" max="8194" width="29.7109375" style="9" customWidth="1"/>
    <col min="8195" max="8195" width="70.85546875" style="9" customWidth="1"/>
    <col min="8196" max="8196" width="11.5703125" style="9" customWidth="1"/>
    <col min="8197" max="8197" width="9.28515625" style="9" bestFit="1" customWidth="1"/>
    <col min="8198" max="8198" width="15.42578125" style="9" customWidth="1"/>
    <col min="8199" max="8449" width="9.140625" style="9"/>
    <col min="8450" max="8450" width="29.7109375" style="9" customWidth="1"/>
    <col min="8451" max="8451" width="70.85546875" style="9" customWidth="1"/>
    <col min="8452" max="8452" width="11.5703125" style="9" customWidth="1"/>
    <col min="8453" max="8453" width="9.28515625" style="9" bestFit="1" customWidth="1"/>
    <col min="8454" max="8454" width="15.42578125" style="9" customWidth="1"/>
    <col min="8455" max="8705" width="9.140625" style="9"/>
    <col min="8706" max="8706" width="29.7109375" style="9" customWidth="1"/>
    <col min="8707" max="8707" width="70.85546875" style="9" customWidth="1"/>
    <col min="8708" max="8708" width="11.5703125" style="9" customWidth="1"/>
    <col min="8709" max="8709" width="9.28515625" style="9" bestFit="1" customWidth="1"/>
    <col min="8710" max="8710" width="15.42578125" style="9" customWidth="1"/>
    <col min="8711" max="8961" width="9.140625" style="9"/>
    <col min="8962" max="8962" width="29.7109375" style="9" customWidth="1"/>
    <col min="8963" max="8963" width="70.85546875" style="9" customWidth="1"/>
    <col min="8964" max="8964" width="11.5703125" style="9" customWidth="1"/>
    <col min="8965" max="8965" width="9.28515625" style="9" bestFit="1" customWidth="1"/>
    <col min="8966" max="8966" width="15.42578125" style="9" customWidth="1"/>
    <col min="8967" max="9217" width="9.140625" style="9"/>
    <col min="9218" max="9218" width="29.7109375" style="9" customWidth="1"/>
    <col min="9219" max="9219" width="70.85546875" style="9" customWidth="1"/>
    <col min="9220" max="9220" width="11.5703125" style="9" customWidth="1"/>
    <col min="9221" max="9221" width="9.28515625" style="9" bestFit="1" customWidth="1"/>
    <col min="9222" max="9222" width="15.42578125" style="9" customWidth="1"/>
    <col min="9223" max="9473" width="9.140625" style="9"/>
    <col min="9474" max="9474" width="29.7109375" style="9" customWidth="1"/>
    <col min="9475" max="9475" width="70.85546875" style="9" customWidth="1"/>
    <col min="9476" max="9476" width="11.5703125" style="9" customWidth="1"/>
    <col min="9477" max="9477" width="9.28515625" style="9" bestFit="1" customWidth="1"/>
    <col min="9478" max="9478" width="15.42578125" style="9" customWidth="1"/>
    <col min="9479" max="9729" width="9.140625" style="9"/>
    <col min="9730" max="9730" width="29.7109375" style="9" customWidth="1"/>
    <col min="9731" max="9731" width="70.85546875" style="9" customWidth="1"/>
    <col min="9732" max="9732" width="11.5703125" style="9" customWidth="1"/>
    <col min="9733" max="9733" width="9.28515625" style="9" bestFit="1" customWidth="1"/>
    <col min="9734" max="9734" width="15.42578125" style="9" customWidth="1"/>
    <col min="9735" max="9985" width="9.140625" style="9"/>
    <col min="9986" max="9986" width="29.7109375" style="9" customWidth="1"/>
    <col min="9987" max="9987" width="70.85546875" style="9" customWidth="1"/>
    <col min="9988" max="9988" width="11.5703125" style="9" customWidth="1"/>
    <col min="9989" max="9989" width="9.28515625" style="9" bestFit="1" customWidth="1"/>
    <col min="9990" max="9990" width="15.42578125" style="9" customWidth="1"/>
    <col min="9991" max="10241" width="9.140625" style="9"/>
    <col min="10242" max="10242" width="29.7109375" style="9" customWidth="1"/>
    <col min="10243" max="10243" width="70.85546875" style="9" customWidth="1"/>
    <col min="10244" max="10244" width="11.5703125" style="9" customWidth="1"/>
    <col min="10245" max="10245" width="9.28515625" style="9" bestFit="1" customWidth="1"/>
    <col min="10246" max="10246" width="15.42578125" style="9" customWidth="1"/>
    <col min="10247" max="10497" width="9.140625" style="9"/>
    <col min="10498" max="10498" width="29.7109375" style="9" customWidth="1"/>
    <col min="10499" max="10499" width="70.85546875" style="9" customWidth="1"/>
    <col min="10500" max="10500" width="11.5703125" style="9" customWidth="1"/>
    <col min="10501" max="10501" width="9.28515625" style="9" bestFit="1" customWidth="1"/>
    <col min="10502" max="10502" width="15.42578125" style="9" customWidth="1"/>
    <col min="10503" max="10753" width="9.140625" style="9"/>
    <col min="10754" max="10754" width="29.7109375" style="9" customWidth="1"/>
    <col min="10755" max="10755" width="70.85546875" style="9" customWidth="1"/>
    <col min="10756" max="10756" width="11.5703125" style="9" customWidth="1"/>
    <col min="10757" max="10757" width="9.28515625" style="9" bestFit="1" customWidth="1"/>
    <col min="10758" max="10758" width="15.42578125" style="9" customWidth="1"/>
    <col min="10759" max="11009" width="9.140625" style="9"/>
    <col min="11010" max="11010" width="29.7109375" style="9" customWidth="1"/>
    <col min="11011" max="11011" width="70.85546875" style="9" customWidth="1"/>
    <col min="11012" max="11012" width="11.5703125" style="9" customWidth="1"/>
    <col min="11013" max="11013" width="9.28515625" style="9" bestFit="1" customWidth="1"/>
    <col min="11014" max="11014" width="15.42578125" style="9" customWidth="1"/>
    <col min="11015" max="11265" width="9.140625" style="9"/>
    <col min="11266" max="11266" width="29.7109375" style="9" customWidth="1"/>
    <col min="11267" max="11267" width="70.85546875" style="9" customWidth="1"/>
    <col min="11268" max="11268" width="11.5703125" style="9" customWidth="1"/>
    <col min="11269" max="11269" width="9.28515625" style="9" bestFit="1" customWidth="1"/>
    <col min="11270" max="11270" width="15.42578125" style="9" customWidth="1"/>
    <col min="11271" max="11521" width="9.140625" style="9"/>
    <col min="11522" max="11522" width="29.7109375" style="9" customWidth="1"/>
    <col min="11523" max="11523" width="70.85546875" style="9" customWidth="1"/>
    <col min="11524" max="11524" width="11.5703125" style="9" customWidth="1"/>
    <col min="11525" max="11525" width="9.28515625" style="9" bestFit="1" customWidth="1"/>
    <col min="11526" max="11526" width="15.42578125" style="9" customWidth="1"/>
    <col min="11527" max="11777" width="9.140625" style="9"/>
    <col min="11778" max="11778" width="29.7109375" style="9" customWidth="1"/>
    <col min="11779" max="11779" width="70.85546875" style="9" customWidth="1"/>
    <col min="11780" max="11780" width="11.5703125" style="9" customWidth="1"/>
    <col min="11781" max="11781" width="9.28515625" style="9" bestFit="1" customWidth="1"/>
    <col min="11782" max="11782" width="15.42578125" style="9" customWidth="1"/>
    <col min="11783" max="12033" width="9.140625" style="9"/>
    <col min="12034" max="12034" width="29.7109375" style="9" customWidth="1"/>
    <col min="12035" max="12035" width="70.85546875" style="9" customWidth="1"/>
    <col min="12036" max="12036" width="11.5703125" style="9" customWidth="1"/>
    <col min="12037" max="12037" width="9.28515625" style="9" bestFit="1" customWidth="1"/>
    <col min="12038" max="12038" width="15.42578125" style="9" customWidth="1"/>
    <col min="12039" max="12289" width="9.140625" style="9"/>
    <col min="12290" max="12290" width="29.7109375" style="9" customWidth="1"/>
    <col min="12291" max="12291" width="70.85546875" style="9" customWidth="1"/>
    <col min="12292" max="12292" width="11.5703125" style="9" customWidth="1"/>
    <col min="12293" max="12293" width="9.28515625" style="9" bestFit="1" customWidth="1"/>
    <col min="12294" max="12294" width="15.42578125" style="9" customWidth="1"/>
    <col min="12295" max="12545" width="9.140625" style="9"/>
    <col min="12546" max="12546" width="29.7109375" style="9" customWidth="1"/>
    <col min="12547" max="12547" width="70.85546875" style="9" customWidth="1"/>
    <col min="12548" max="12548" width="11.5703125" style="9" customWidth="1"/>
    <col min="12549" max="12549" width="9.28515625" style="9" bestFit="1" customWidth="1"/>
    <col min="12550" max="12550" width="15.42578125" style="9" customWidth="1"/>
    <col min="12551" max="12801" width="9.140625" style="9"/>
    <col min="12802" max="12802" width="29.7109375" style="9" customWidth="1"/>
    <col min="12803" max="12803" width="70.85546875" style="9" customWidth="1"/>
    <col min="12804" max="12804" width="11.5703125" style="9" customWidth="1"/>
    <col min="12805" max="12805" width="9.28515625" style="9" bestFit="1" customWidth="1"/>
    <col min="12806" max="12806" width="15.42578125" style="9" customWidth="1"/>
    <col min="12807" max="13057" width="9.140625" style="9"/>
    <col min="13058" max="13058" width="29.7109375" style="9" customWidth="1"/>
    <col min="13059" max="13059" width="70.85546875" style="9" customWidth="1"/>
    <col min="13060" max="13060" width="11.5703125" style="9" customWidth="1"/>
    <col min="13061" max="13061" width="9.28515625" style="9" bestFit="1" customWidth="1"/>
    <col min="13062" max="13062" width="15.42578125" style="9" customWidth="1"/>
    <col min="13063" max="13313" width="9.140625" style="9"/>
    <col min="13314" max="13314" width="29.7109375" style="9" customWidth="1"/>
    <col min="13315" max="13315" width="70.85546875" style="9" customWidth="1"/>
    <col min="13316" max="13316" width="11.5703125" style="9" customWidth="1"/>
    <col min="13317" max="13317" width="9.28515625" style="9" bestFit="1" customWidth="1"/>
    <col min="13318" max="13318" width="15.42578125" style="9" customWidth="1"/>
    <col min="13319" max="13569" width="9.140625" style="9"/>
    <col min="13570" max="13570" width="29.7109375" style="9" customWidth="1"/>
    <col min="13571" max="13571" width="70.85546875" style="9" customWidth="1"/>
    <col min="13572" max="13572" width="11.5703125" style="9" customWidth="1"/>
    <col min="13573" max="13573" width="9.28515625" style="9" bestFit="1" customWidth="1"/>
    <col min="13574" max="13574" width="15.42578125" style="9" customWidth="1"/>
    <col min="13575" max="13825" width="9.140625" style="9"/>
    <col min="13826" max="13826" width="29.7109375" style="9" customWidth="1"/>
    <col min="13827" max="13827" width="70.85546875" style="9" customWidth="1"/>
    <col min="13828" max="13828" width="11.5703125" style="9" customWidth="1"/>
    <col min="13829" max="13829" width="9.28515625" style="9" bestFit="1" customWidth="1"/>
    <col min="13830" max="13830" width="15.42578125" style="9" customWidth="1"/>
    <col min="13831" max="14081" width="9.140625" style="9"/>
    <col min="14082" max="14082" width="29.7109375" style="9" customWidth="1"/>
    <col min="14083" max="14083" width="70.85546875" style="9" customWidth="1"/>
    <col min="14084" max="14084" width="11.5703125" style="9" customWidth="1"/>
    <col min="14085" max="14085" width="9.28515625" style="9" bestFit="1" customWidth="1"/>
    <col min="14086" max="14086" width="15.42578125" style="9" customWidth="1"/>
    <col min="14087" max="14337" width="9.140625" style="9"/>
    <col min="14338" max="14338" width="29.7109375" style="9" customWidth="1"/>
    <col min="14339" max="14339" width="70.85546875" style="9" customWidth="1"/>
    <col min="14340" max="14340" width="11.5703125" style="9" customWidth="1"/>
    <col min="14341" max="14341" width="9.28515625" style="9" bestFit="1" customWidth="1"/>
    <col min="14342" max="14342" width="15.42578125" style="9" customWidth="1"/>
    <col min="14343" max="14593" width="9.140625" style="9"/>
    <col min="14594" max="14594" width="29.7109375" style="9" customWidth="1"/>
    <col min="14595" max="14595" width="70.85546875" style="9" customWidth="1"/>
    <col min="14596" max="14596" width="11.5703125" style="9" customWidth="1"/>
    <col min="14597" max="14597" width="9.28515625" style="9" bestFit="1" customWidth="1"/>
    <col min="14598" max="14598" width="15.42578125" style="9" customWidth="1"/>
    <col min="14599" max="14849" width="9.140625" style="9"/>
    <col min="14850" max="14850" width="29.7109375" style="9" customWidth="1"/>
    <col min="14851" max="14851" width="70.85546875" style="9" customWidth="1"/>
    <col min="14852" max="14852" width="11.5703125" style="9" customWidth="1"/>
    <col min="14853" max="14853" width="9.28515625" style="9" bestFit="1" customWidth="1"/>
    <col min="14854" max="14854" width="15.42578125" style="9" customWidth="1"/>
    <col min="14855" max="15105" width="9.140625" style="9"/>
    <col min="15106" max="15106" width="29.7109375" style="9" customWidth="1"/>
    <col min="15107" max="15107" width="70.85546875" style="9" customWidth="1"/>
    <col min="15108" max="15108" width="11.5703125" style="9" customWidth="1"/>
    <col min="15109" max="15109" width="9.28515625" style="9" bestFit="1" customWidth="1"/>
    <col min="15110" max="15110" width="15.42578125" style="9" customWidth="1"/>
    <col min="15111" max="15361" width="9.140625" style="9"/>
    <col min="15362" max="15362" width="29.7109375" style="9" customWidth="1"/>
    <col min="15363" max="15363" width="70.85546875" style="9" customWidth="1"/>
    <col min="15364" max="15364" width="11.5703125" style="9" customWidth="1"/>
    <col min="15365" max="15365" width="9.28515625" style="9" bestFit="1" customWidth="1"/>
    <col min="15366" max="15366" width="15.42578125" style="9" customWidth="1"/>
    <col min="15367" max="15617" width="9.140625" style="9"/>
    <col min="15618" max="15618" width="29.7109375" style="9" customWidth="1"/>
    <col min="15619" max="15619" width="70.85546875" style="9" customWidth="1"/>
    <col min="15620" max="15620" width="11.5703125" style="9" customWidth="1"/>
    <col min="15621" max="15621" width="9.28515625" style="9" bestFit="1" customWidth="1"/>
    <col min="15622" max="15622" width="15.42578125" style="9" customWidth="1"/>
    <col min="15623" max="15873" width="9.140625" style="9"/>
    <col min="15874" max="15874" width="29.7109375" style="9" customWidth="1"/>
    <col min="15875" max="15875" width="70.85546875" style="9" customWidth="1"/>
    <col min="15876" max="15876" width="11.5703125" style="9" customWidth="1"/>
    <col min="15877" max="15877" width="9.28515625" style="9" bestFit="1" customWidth="1"/>
    <col min="15878" max="15878" width="15.42578125" style="9" customWidth="1"/>
    <col min="15879" max="16129" width="9.140625" style="9"/>
    <col min="16130" max="16130" width="29.7109375" style="9" customWidth="1"/>
    <col min="16131" max="16131" width="70.85546875" style="9" customWidth="1"/>
    <col min="16132" max="16132" width="11.5703125" style="9" customWidth="1"/>
    <col min="16133" max="16133" width="9.28515625" style="9" bestFit="1" customWidth="1"/>
    <col min="16134" max="16134" width="15.42578125" style="9" customWidth="1"/>
    <col min="16135" max="16384" width="9.140625" style="9"/>
  </cols>
  <sheetData>
    <row r="1" spans="1:7" s="194" customFormat="1">
      <c r="B1" s="195"/>
      <c r="C1" s="375" t="s">
        <v>74</v>
      </c>
      <c r="D1" s="376"/>
      <c r="E1" s="377"/>
      <c r="F1" s="377"/>
      <c r="G1" s="377"/>
    </row>
    <row r="2" spans="1:7" s="194" customFormat="1">
      <c r="B2" s="195"/>
      <c r="C2" s="375" t="s">
        <v>148</v>
      </c>
      <c r="D2" s="375"/>
      <c r="E2" s="374"/>
      <c r="F2" s="374"/>
      <c r="G2" s="374"/>
    </row>
    <row r="3" spans="1:7" s="194" customFormat="1">
      <c r="B3" s="10"/>
      <c r="C3" s="375" t="s">
        <v>67</v>
      </c>
      <c r="D3" s="376"/>
      <c r="E3" s="374"/>
      <c r="F3" s="374"/>
      <c r="G3" s="374"/>
    </row>
    <row r="4" spans="1:7" s="194" customFormat="1">
      <c r="B4" s="195"/>
      <c r="C4" s="197"/>
      <c r="D4" s="341"/>
      <c r="E4" s="341"/>
      <c r="F4" s="193"/>
      <c r="G4" s="193"/>
    </row>
    <row r="5" spans="1:7" s="194" customFormat="1" ht="46.5" customHeight="1">
      <c r="A5" s="373" t="s">
        <v>485</v>
      </c>
      <c r="B5" s="374"/>
      <c r="C5" s="374"/>
      <c r="D5" s="374"/>
      <c r="E5" s="374"/>
      <c r="F5" s="374"/>
      <c r="G5" s="374"/>
    </row>
    <row r="6" spans="1:7" s="194" customFormat="1">
      <c r="B6" s="198"/>
      <c r="C6" s="199"/>
      <c r="D6" s="200"/>
      <c r="E6" s="200"/>
      <c r="F6" s="193"/>
      <c r="G6" s="193"/>
    </row>
    <row r="7" spans="1:7" s="194" customFormat="1" ht="34.5" customHeight="1">
      <c r="A7" s="378" t="s">
        <v>243</v>
      </c>
      <c r="B7" s="378"/>
      <c r="C7" s="379" t="s">
        <v>244</v>
      </c>
      <c r="D7" s="369" t="s">
        <v>245</v>
      </c>
      <c r="E7" s="369" t="s">
        <v>246</v>
      </c>
      <c r="F7" s="369" t="s">
        <v>247</v>
      </c>
      <c r="G7" s="371" t="s">
        <v>190</v>
      </c>
    </row>
    <row r="8" spans="1:7" s="194" customFormat="1" ht="31.5" customHeight="1">
      <c r="A8" s="167" t="s">
        <v>248</v>
      </c>
      <c r="B8" s="191" t="s">
        <v>249</v>
      </c>
      <c r="C8" s="380"/>
      <c r="D8" s="370"/>
      <c r="E8" s="370"/>
      <c r="F8" s="370"/>
      <c r="G8" s="372"/>
    </row>
    <row r="9" spans="1:7" s="93" customFormat="1" ht="11.25">
      <c r="A9" s="165"/>
      <c r="B9" s="156">
        <v>1</v>
      </c>
      <c r="C9" s="90">
        <v>2</v>
      </c>
      <c r="D9" s="90">
        <v>3</v>
      </c>
      <c r="E9" s="91">
        <v>4</v>
      </c>
      <c r="F9" s="92">
        <v>5</v>
      </c>
      <c r="G9" s="92">
        <v>6</v>
      </c>
    </row>
    <row r="10" spans="1:7" s="171" customFormat="1">
      <c r="A10" s="170">
        <v>495</v>
      </c>
      <c r="B10" s="168"/>
      <c r="C10" s="169" t="s">
        <v>53</v>
      </c>
      <c r="D10" s="368">
        <f>D11+D53+D92</f>
        <v>30779.699999999997</v>
      </c>
      <c r="E10" s="20">
        <f>E11+E53+E92+E91</f>
        <v>30825.520000000004</v>
      </c>
      <c r="F10" s="20">
        <f>E10/D10*100</f>
        <v>100.14886434890531</v>
      </c>
      <c r="G10" s="20"/>
    </row>
    <row r="11" spans="1:7" s="194" customFormat="1" ht="17.25" customHeight="1">
      <c r="A11" s="339"/>
      <c r="B11" s="157" t="s">
        <v>96</v>
      </c>
      <c r="C11" s="11" t="s">
        <v>97</v>
      </c>
      <c r="D11" s="201">
        <f>D12+D17+D23+D26+D37+D40+D43+D50</f>
        <v>12797</v>
      </c>
      <c r="E11" s="201">
        <f>E12+E26+E37+E40+E43+E17+E23+E47+E50</f>
        <v>12858.32</v>
      </c>
      <c r="F11" s="13">
        <f t="shared" ref="F11:F78" si="0">E11/D11*100</f>
        <v>100.4791748065953</v>
      </c>
      <c r="G11" s="340">
        <f>E11/30825.5*100</f>
        <v>41.713256881477996</v>
      </c>
    </row>
    <row r="12" spans="1:7" s="194" customFormat="1">
      <c r="A12" s="339"/>
      <c r="B12" s="157" t="s">
        <v>260</v>
      </c>
      <c r="C12" s="11" t="s">
        <v>261</v>
      </c>
      <c r="D12" s="201">
        <f>D13</f>
        <v>2921</v>
      </c>
      <c r="E12" s="201">
        <f t="shared" ref="E12" si="1">E13</f>
        <v>2976</v>
      </c>
      <c r="F12" s="13">
        <f t="shared" si="0"/>
        <v>101.88291680931188</v>
      </c>
      <c r="G12" s="340">
        <f t="shared" ref="G12:G75" si="2">E12/30825.5*100</f>
        <v>9.6543446172811471</v>
      </c>
    </row>
    <row r="13" spans="1:7" s="194" customFormat="1">
      <c r="A13" s="339"/>
      <c r="B13" s="157" t="s">
        <v>98</v>
      </c>
      <c r="C13" s="11" t="s">
        <v>99</v>
      </c>
      <c r="D13" s="201">
        <f>D14+D15+D16</f>
        <v>2921</v>
      </c>
      <c r="E13" s="201">
        <f>E14+E15+E16</f>
        <v>2976</v>
      </c>
      <c r="F13" s="13">
        <f t="shared" si="0"/>
        <v>101.88291680931188</v>
      </c>
      <c r="G13" s="340">
        <f t="shared" si="2"/>
        <v>9.6543446172811471</v>
      </c>
    </row>
    <row r="14" spans="1:7" s="194" customFormat="1" ht="94.5">
      <c r="A14" s="339"/>
      <c r="B14" s="157" t="s">
        <v>100</v>
      </c>
      <c r="C14" s="12" t="s">
        <v>101</v>
      </c>
      <c r="D14" s="201">
        <v>2910</v>
      </c>
      <c r="E14" s="201">
        <v>2966.1</v>
      </c>
      <c r="F14" s="13">
        <f t="shared" si="0"/>
        <v>101.9278350515464</v>
      </c>
      <c r="G14" s="340">
        <f t="shared" si="2"/>
        <v>9.6222283499051109</v>
      </c>
    </row>
    <row r="15" spans="1:7" s="194" customFormat="1" ht="123" customHeight="1">
      <c r="A15" s="339"/>
      <c r="B15" s="157" t="s">
        <v>102</v>
      </c>
      <c r="C15" s="12" t="s">
        <v>150</v>
      </c>
      <c r="D15" s="201">
        <v>2.7</v>
      </c>
      <c r="E15" s="201">
        <v>1.5</v>
      </c>
      <c r="F15" s="13">
        <f t="shared" si="0"/>
        <v>55.55555555555555</v>
      </c>
      <c r="G15" s="340">
        <f t="shared" si="2"/>
        <v>4.8661011175812237E-3</v>
      </c>
    </row>
    <row r="16" spans="1:7" s="194" customFormat="1" ht="63">
      <c r="A16" s="339"/>
      <c r="B16" s="157" t="s">
        <v>103</v>
      </c>
      <c r="C16" s="12" t="s">
        <v>104</v>
      </c>
      <c r="D16" s="201">
        <v>8.3000000000000007</v>
      </c>
      <c r="E16" s="201">
        <v>8.4</v>
      </c>
      <c r="F16" s="13">
        <f t="shared" si="0"/>
        <v>101.20481927710843</v>
      </c>
      <c r="G16" s="340">
        <f t="shared" si="2"/>
        <v>2.7250166258454851E-2</v>
      </c>
    </row>
    <row r="17" spans="1:7" s="194" customFormat="1" ht="30.75" customHeight="1">
      <c r="A17" s="339"/>
      <c r="B17" s="332" t="s">
        <v>105</v>
      </c>
      <c r="C17" s="202" t="s">
        <v>262</v>
      </c>
      <c r="D17" s="27">
        <f>D18</f>
        <v>2153.4</v>
      </c>
      <c r="E17" s="27">
        <f t="shared" ref="E17" si="3">E18</f>
        <v>2171.2000000000003</v>
      </c>
      <c r="F17" s="13">
        <f t="shared" si="0"/>
        <v>100.82659979567197</v>
      </c>
      <c r="G17" s="340">
        <f t="shared" si="2"/>
        <v>7.0435191643282353</v>
      </c>
    </row>
    <row r="18" spans="1:7" s="194" customFormat="1" ht="31.5">
      <c r="A18" s="339"/>
      <c r="B18" s="332" t="s">
        <v>106</v>
      </c>
      <c r="C18" s="202" t="s">
        <v>107</v>
      </c>
      <c r="D18" s="27">
        <f>D19+D20+D21+D22</f>
        <v>2153.4</v>
      </c>
      <c r="E18" s="27">
        <f>E19+E20+E21+E22</f>
        <v>2171.2000000000003</v>
      </c>
      <c r="F18" s="13">
        <f t="shared" si="0"/>
        <v>100.82659979567197</v>
      </c>
      <c r="G18" s="340">
        <f t="shared" si="2"/>
        <v>7.0435191643282353</v>
      </c>
    </row>
    <row r="19" spans="1:7" s="194" customFormat="1" ht="94.5">
      <c r="A19" s="339"/>
      <c r="B19" s="332" t="s">
        <v>108</v>
      </c>
      <c r="C19" s="14" t="s">
        <v>151</v>
      </c>
      <c r="D19" s="27">
        <v>968</v>
      </c>
      <c r="E19" s="201">
        <v>967.4</v>
      </c>
      <c r="F19" s="13">
        <f t="shared" si="0"/>
        <v>99.938016528925615</v>
      </c>
      <c r="G19" s="340">
        <f t="shared" si="2"/>
        <v>3.1383108140987166</v>
      </c>
    </row>
    <row r="20" spans="1:7" s="194" customFormat="1" ht="110.25">
      <c r="A20" s="339"/>
      <c r="B20" s="332" t="s">
        <v>109</v>
      </c>
      <c r="C20" s="14" t="s">
        <v>152</v>
      </c>
      <c r="D20" s="27">
        <v>9.4</v>
      </c>
      <c r="E20" s="201">
        <v>9.3000000000000007</v>
      </c>
      <c r="F20" s="13">
        <f t="shared" si="0"/>
        <v>98.936170212765958</v>
      </c>
      <c r="G20" s="340">
        <f t="shared" si="2"/>
        <v>3.016982692900359E-2</v>
      </c>
    </row>
    <row r="21" spans="1:7" s="194" customFormat="1" ht="94.5">
      <c r="A21" s="339"/>
      <c r="B21" s="332" t="s">
        <v>110</v>
      </c>
      <c r="C21" s="14" t="s">
        <v>153</v>
      </c>
      <c r="D21" s="27">
        <v>1385</v>
      </c>
      <c r="E21" s="201">
        <v>1411.2</v>
      </c>
      <c r="F21" s="13">
        <f t="shared" si="0"/>
        <v>101.89169675090253</v>
      </c>
      <c r="G21" s="340">
        <f t="shared" si="2"/>
        <v>4.5780279314204151</v>
      </c>
    </row>
    <row r="22" spans="1:7" s="194" customFormat="1" ht="94.5">
      <c r="A22" s="339"/>
      <c r="B22" s="332" t="s">
        <v>111</v>
      </c>
      <c r="C22" s="14" t="s">
        <v>154</v>
      </c>
      <c r="D22" s="27">
        <v>-209</v>
      </c>
      <c r="E22" s="201">
        <v>-216.7</v>
      </c>
      <c r="F22" s="13">
        <f t="shared" si="0"/>
        <v>103.68421052631578</v>
      </c>
      <c r="G22" s="340">
        <f t="shared" si="2"/>
        <v>-0.70298940811990063</v>
      </c>
    </row>
    <row r="23" spans="1:7" s="194" customFormat="1">
      <c r="A23" s="339"/>
      <c r="B23" s="158" t="s">
        <v>263</v>
      </c>
      <c r="C23" s="203" t="s">
        <v>264</v>
      </c>
      <c r="D23" s="201">
        <f>D24</f>
        <v>211</v>
      </c>
      <c r="E23" s="201">
        <f>E24</f>
        <v>210.87</v>
      </c>
      <c r="F23" s="13">
        <f t="shared" si="0"/>
        <v>99.938388625592424</v>
      </c>
      <c r="G23" s="340">
        <f t="shared" si="2"/>
        <v>0.68407649510956836</v>
      </c>
    </row>
    <row r="24" spans="1:7" s="194" customFormat="1">
      <c r="A24" s="339"/>
      <c r="B24" s="158" t="s">
        <v>265</v>
      </c>
      <c r="C24" s="204" t="s">
        <v>129</v>
      </c>
      <c r="D24" s="27">
        <f>D25</f>
        <v>211</v>
      </c>
      <c r="E24" s="27">
        <f t="shared" ref="E24" si="4">E25</f>
        <v>210.87</v>
      </c>
      <c r="F24" s="13">
        <f t="shared" si="0"/>
        <v>99.938388625592424</v>
      </c>
      <c r="G24" s="340">
        <f t="shared" si="2"/>
        <v>0.68407649510956836</v>
      </c>
    </row>
    <row r="25" spans="1:7" s="194" customFormat="1">
      <c r="A25" s="339"/>
      <c r="B25" s="158" t="s">
        <v>130</v>
      </c>
      <c r="C25" s="204" t="s">
        <v>129</v>
      </c>
      <c r="D25" s="27">
        <v>211</v>
      </c>
      <c r="E25" s="201">
        <v>210.87</v>
      </c>
      <c r="F25" s="13">
        <f t="shared" si="0"/>
        <v>99.938388625592424</v>
      </c>
      <c r="G25" s="340">
        <f t="shared" si="2"/>
        <v>0.68407649510956836</v>
      </c>
    </row>
    <row r="26" spans="1:7" s="194" customFormat="1">
      <c r="A26" s="339"/>
      <c r="B26" s="157" t="s">
        <v>112</v>
      </c>
      <c r="C26" s="15" t="s">
        <v>266</v>
      </c>
      <c r="D26" s="201">
        <f>D27+D29+D32</f>
        <v>6926.6</v>
      </c>
      <c r="E26" s="201">
        <f>E27+E29+E32</f>
        <v>6910.48</v>
      </c>
      <c r="F26" s="13">
        <f t="shared" si="0"/>
        <v>99.767273987237587</v>
      </c>
      <c r="G26" s="340">
        <f t="shared" si="2"/>
        <v>22.418062967348458</v>
      </c>
    </row>
    <row r="27" spans="1:7" s="194" customFormat="1">
      <c r="A27" s="339"/>
      <c r="B27" s="157" t="s">
        <v>267</v>
      </c>
      <c r="C27" s="15" t="s">
        <v>268</v>
      </c>
      <c r="D27" s="201">
        <f>D28</f>
        <v>679</v>
      </c>
      <c r="E27" s="201">
        <f t="shared" ref="E27" si="5">E28</f>
        <v>667.4</v>
      </c>
      <c r="F27" s="13">
        <f t="shared" si="0"/>
        <v>98.291605301914572</v>
      </c>
      <c r="G27" s="340">
        <f t="shared" si="2"/>
        <v>2.1650905905824724</v>
      </c>
    </row>
    <row r="28" spans="1:7" s="194" customFormat="1" ht="47.25">
      <c r="A28" s="339"/>
      <c r="B28" s="157" t="s">
        <v>113</v>
      </c>
      <c r="C28" s="11" t="s">
        <v>155</v>
      </c>
      <c r="D28" s="201">
        <v>679</v>
      </c>
      <c r="E28" s="201">
        <v>667.4</v>
      </c>
      <c r="F28" s="13">
        <f t="shared" si="0"/>
        <v>98.291605301914572</v>
      </c>
      <c r="G28" s="340">
        <f t="shared" si="2"/>
        <v>2.1650905905824724</v>
      </c>
    </row>
    <row r="29" spans="1:7" s="194" customFormat="1">
      <c r="A29" s="339"/>
      <c r="B29" s="157" t="s">
        <v>114</v>
      </c>
      <c r="C29" s="15" t="s">
        <v>115</v>
      </c>
      <c r="D29" s="201">
        <f>D30+D31</f>
        <v>1995</v>
      </c>
      <c r="E29" s="201">
        <f>E30+E31</f>
        <v>1939.8799999999999</v>
      </c>
      <c r="F29" s="13">
        <f t="shared" si="0"/>
        <v>97.237092731829563</v>
      </c>
      <c r="G29" s="340">
        <f t="shared" si="2"/>
        <v>6.2931014906489748</v>
      </c>
    </row>
    <row r="30" spans="1:7" s="194" customFormat="1">
      <c r="A30" s="339"/>
      <c r="B30" s="157" t="s">
        <v>116</v>
      </c>
      <c r="C30" s="15" t="s">
        <v>117</v>
      </c>
      <c r="D30" s="201">
        <v>165</v>
      </c>
      <c r="E30" s="201">
        <v>166.78</v>
      </c>
      <c r="F30" s="13">
        <f t="shared" si="0"/>
        <v>101.07878787878788</v>
      </c>
      <c r="G30" s="340">
        <f t="shared" si="2"/>
        <v>0.54104556292679762</v>
      </c>
    </row>
    <row r="31" spans="1:7" s="194" customFormat="1">
      <c r="A31" s="339"/>
      <c r="B31" s="157" t="s">
        <v>118</v>
      </c>
      <c r="C31" s="15" t="s">
        <v>119</v>
      </c>
      <c r="D31" s="201">
        <v>1830</v>
      </c>
      <c r="E31" s="201">
        <v>1773.1</v>
      </c>
      <c r="F31" s="13">
        <f t="shared" si="0"/>
        <v>96.89071038251366</v>
      </c>
      <c r="G31" s="340">
        <f t="shared" si="2"/>
        <v>5.7520559277221777</v>
      </c>
    </row>
    <row r="32" spans="1:7" s="194" customFormat="1">
      <c r="A32" s="339"/>
      <c r="B32" s="157" t="s">
        <v>120</v>
      </c>
      <c r="C32" s="11" t="s">
        <v>121</v>
      </c>
      <c r="D32" s="201">
        <f>D33+D35</f>
        <v>4252.6000000000004</v>
      </c>
      <c r="E32" s="201">
        <f>E33+E35</f>
        <v>4303.2</v>
      </c>
      <c r="F32" s="13">
        <f t="shared" si="0"/>
        <v>101.18986032074496</v>
      </c>
      <c r="G32" s="340">
        <f t="shared" si="2"/>
        <v>13.959870886117013</v>
      </c>
    </row>
    <row r="33" spans="1:7" s="194" customFormat="1">
      <c r="A33" s="339"/>
      <c r="B33" s="157" t="s">
        <v>269</v>
      </c>
      <c r="C33" s="11" t="s">
        <v>270</v>
      </c>
      <c r="D33" s="201">
        <f>D34</f>
        <v>2742.6</v>
      </c>
      <c r="E33" s="201">
        <f t="shared" ref="E33" si="6">E34</f>
        <v>2852.6</v>
      </c>
      <c r="F33" s="13">
        <f t="shared" si="0"/>
        <v>104.01079267848029</v>
      </c>
      <c r="G33" s="340">
        <f t="shared" si="2"/>
        <v>9.2540266986747977</v>
      </c>
    </row>
    <row r="34" spans="1:7" s="194" customFormat="1" ht="29.25" customHeight="1">
      <c r="A34" s="339"/>
      <c r="B34" s="157" t="s">
        <v>156</v>
      </c>
      <c r="C34" s="11" t="s">
        <v>157</v>
      </c>
      <c r="D34" s="201">
        <v>2742.6</v>
      </c>
      <c r="E34" s="201">
        <v>2852.6</v>
      </c>
      <c r="F34" s="13">
        <f t="shared" si="0"/>
        <v>104.01079267848029</v>
      </c>
      <c r="G34" s="340">
        <f t="shared" si="2"/>
        <v>9.2540266986747977</v>
      </c>
    </row>
    <row r="35" spans="1:7" s="194" customFormat="1">
      <c r="A35" s="339"/>
      <c r="B35" s="22" t="s">
        <v>271</v>
      </c>
      <c r="C35" s="11" t="s">
        <v>272</v>
      </c>
      <c r="D35" s="201">
        <f>D36</f>
        <v>1510</v>
      </c>
      <c r="E35" s="201">
        <f t="shared" ref="E35" si="7">E36</f>
        <v>1450.6</v>
      </c>
      <c r="F35" s="13">
        <f t="shared" si="0"/>
        <v>96.066225165562912</v>
      </c>
      <c r="G35" s="340">
        <f t="shared" si="2"/>
        <v>4.7058441874422146</v>
      </c>
    </row>
    <row r="36" spans="1:7" s="194" customFormat="1" ht="47.25">
      <c r="A36" s="339"/>
      <c r="B36" s="157" t="s">
        <v>158</v>
      </c>
      <c r="C36" s="11" t="s">
        <v>159</v>
      </c>
      <c r="D36" s="201">
        <v>1510</v>
      </c>
      <c r="E36" s="201">
        <v>1450.6</v>
      </c>
      <c r="F36" s="13">
        <f t="shared" si="0"/>
        <v>96.066225165562912</v>
      </c>
      <c r="G36" s="340">
        <f t="shared" si="2"/>
        <v>4.7058441874422146</v>
      </c>
    </row>
    <row r="37" spans="1:7" s="194" customFormat="1">
      <c r="A37" s="339"/>
      <c r="B37" s="157" t="s">
        <v>273</v>
      </c>
      <c r="C37" s="11" t="s">
        <v>274</v>
      </c>
      <c r="D37" s="201">
        <f>D38</f>
        <v>48</v>
      </c>
      <c r="E37" s="201">
        <f t="shared" ref="E37" si="8">E38</f>
        <v>47.67</v>
      </c>
      <c r="F37" s="13">
        <f t="shared" si="0"/>
        <v>99.3125</v>
      </c>
      <c r="G37" s="340">
        <f t="shared" si="2"/>
        <v>0.1546446935167313</v>
      </c>
    </row>
    <row r="38" spans="1:7" s="194" customFormat="1" ht="47.25" customHeight="1">
      <c r="A38" s="339"/>
      <c r="B38" s="157" t="s">
        <v>275</v>
      </c>
      <c r="C38" s="11" t="s">
        <v>276</v>
      </c>
      <c r="D38" s="201">
        <f>D39</f>
        <v>48</v>
      </c>
      <c r="E38" s="201">
        <f>E39</f>
        <v>47.67</v>
      </c>
      <c r="F38" s="13">
        <f t="shared" si="0"/>
        <v>99.3125</v>
      </c>
      <c r="G38" s="340">
        <f t="shared" si="2"/>
        <v>0.1546446935167313</v>
      </c>
    </row>
    <row r="39" spans="1:7" s="194" customFormat="1" ht="77.25" customHeight="1">
      <c r="A39" s="339"/>
      <c r="B39" s="157" t="s">
        <v>277</v>
      </c>
      <c r="C39" s="205" t="s">
        <v>278</v>
      </c>
      <c r="D39" s="201">
        <v>48</v>
      </c>
      <c r="E39" s="201">
        <v>47.67</v>
      </c>
      <c r="F39" s="13">
        <f t="shared" si="0"/>
        <v>99.3125</v>
      </c>
      <c r="G39" s="340">
        <f t="shared" si="2"/>
        <v>0.1546446935167313</v>
      </c>
    </row>
    <row r="40" spans="1:7" s="194" customFormat="1" ht="46.5" customHeight="1">
      <c r="A40" s="339"/>
      <c r="B40" s="157" t="s">
        <v>279</v>
      </c>
      <c r="C40" s="11" t="s">
        <v>280</v>
      </c>
      <c r="D40" s="201">
        <f>D41</f>
        <v>32</v>
      </c>
      <c r="E40" s="201">
        <f>E41</f>
        <v>30.3</v>
      </c>
      <c r="F40" s="13">
        <f t="shared" si="0"/>
        <v>94.6875</v>
      </c>
      <c r="G40" s="340">
        <f t="shared" si="2"/>
        <v>9.8295242575140704E-2</v>
      </c>
    </row>
    <row r="41" spans="1:7" s="194" customFormat="1" ht="93" customHeight="1">
      <c r="A41" s="339"/>
      <c r="B41" s="157" t="s">
        <v>281</v>
      </c>
      <c r="C41" s="11" t="s">
        <v>282</v>
      </c>
      <c r="D41" s="201">
        <f>D42</f>
        <v>32</v>
      </c>
      <c r="E41" s="201">
        <f>E42</f>
        <v>30.3</v>
      </c>
      <c r="F41" s="13">
        <f t="shared" si="0"/>
        <v>94.6875</v>
      </c>
      <c r="G41" s="340">
        <f t="shared" si="2"/>
        <v>9.8295242575140704E-2</v>
      </c>
    </row>
    <row r="42" spans="1:7" s="194" customFormat="1" ht="78.75">
      <c r="A42" s="339"/>
      <c r="B42" s="157" t="s">
        <v>122</v>
      </c>
      <c r="C42" s="206" t="s">
        <v>160</v>
      </c>
      <c r="D42" s="201">
        <v>32</v>
      </c>
      <c r="E42" s="201">
        <v>30.3</v>
      </c>
      <c r="F42" s="13">
        <f t="shared" si="0"/>
        <v>94.6875</v>
      </c>
      <c r="G42" s="340">
        <f t="shared" si="2"/>
        <v>9.8295242575140704E-2</v>
      </c>
    </row>
    <row r="43" spans="1:7" s="194" customFormat="1" ht="31.5" customHeight="1">
      <c r="A43" s="339"/>
      <c r="B43" s="157" t="s">
        <v>283</v>
      </c>
      <c r="C43" s="11" t="s">
        <v>284</v>
      </c>
      <c r="D43" s="201">
        <f t="shared" ref="D43:E45" si="9">D44</f>
        <v>503</v>
      </c>
      <c r="E43" s="201">
        <f t="shared" si="9"/>
        <v>509.8</v>
      </c>
      <c r="F43" s="13">
        <f t="shared" si="0"/>
        <v>101.35188866799206</v>
      </c>
      <c r="G43" s="340">
        <f t="shared" si="2"/>
        <v>1.6538255664952719</v>
      </c>
    </row>
    <row r="44" spans="1:7" s="194" customFormat="1">
      <c r="A44" s="339"/>
      <c r="B44" s="157" t="s">
        <v>285</v>
      </c>
      <c r="C44" s="11" t="s">
        <v>286</v>
      </c>
      <c r="D44" s="201">
        <f t="shared" si="9"/>
        <v>503</v>
      </c>
      <c r="E44" s="201">
        <f t="shared" si="9"/>
        <v>509.8</v>
      </c>
      <c r="F44" s="13">
        <f t="shared" si="0"/>
        <v>101.35188866799206</v>
      </c>
      <c r="G44" s="340">
        <f t="shared" si="2"/>
        <v>1.6538255664952719</v>
      </c>
    </row>
    <row r="45" spans="1:7" s="194" customFormat="1">
      <c r="A45" s="339"/>
      <c r="B45" s="157" t="s">
        <v>287</v>
      </c>
      <c r="C45" s="11" t="s">
        <v>288</v>
      </c>
      <c r="D45" s="201">
        <f t="shared" si="9"/>
        <v>503</v>
      </c>
      <c r="E45" s="201">
        <f t="shared" si="9"/>
        <v>509.8</v>
      </c>
      <c r="F45" s="13">
        <f t="shared" si="0"/>
        <v>101.35188866799206</v>
      </c>
      <c r="G45" s="340">
        <f t="shared" si="2"/>
        <v>1.6538255664952719</v>
      </c>
    </row>
    <row r="46" spans="1:7" s="194" customFormat="1" ht="31.5">
      <c r="A46" s="339"/>
      <c r="B46" s="157" t="s">
        <v>289</v>
      </c>
      <c r="C46" s="206" t="s">
        <v>290</v>
      </c>
      <c r="D46" s="201">
        <v>503</v>
      </c>
      <c r="E46" s="201">
        <v>509.8</v>
      </c>
      <c r="F46" s="13">
        <f t="shared" si="0"/>
        <v>101.35188866799206</v>
      </c>
      <c r="G46" s="340">
        <f t="shared" si="2"/>
        <v>1.6538255664952719</v>
      </c>
    </row>
    <row r="47" spans="1:7" s="194" customFormat="1" ht="31.5" hidden="1">
      <c r="A47" s="339"/>
      <c r="B47" s="157" t="s">
        <v>123</v>
      </c>
      <c r="C47" s="11" t="s">
        <v>291</v>
      </c>
      <c r="D47" s="201">
        <f>D48</f>
        <v>0</v>
      </c>
      <c r="E47" s="201">
        <f>E48</f>
        <v>0</v>
      </c>
      <c r="F47" s="13" t="e">
        <f t="shared" si="0"/>
        <v>#DIV/0!</v>
      </c>
      <c r="G47" s="340">
        <f t="shared" si="2"/>
        <v>0</v>
      </c>
    </row>
    <row r="48" spans="1:7" s="194" customFormat="1" ht="0.75" hidden="1" customHeight="1">
      <c r="A48" s="339"/>
      <c r="B48" s="159" t="s">
        <v>292</v>
      </c>
      <c r="C48" s="207" t="s">
        <v>293</v>
      </c>
      <c r="D48" s="208">
        <f>D49</f>
        <v>0</v>
      </c>
      <c r="E48" s="208">
        <f>E49</f>
        <v>0</v>
      </c>
      <c r="F48" s="13" t="e">
        <f t="shared" si="0"/>
        <v>#DIV/0!</v>
      </c>
      <c r="G48" s="340">
        <f t="shared" si="2"/>
        <v>0</v>
      </c>
    </row>
    <row r="49" spans="1:7" s="194" customFormat="1" ht="0.75" hidden="1" customHeight="1">
      <c r="A49" s="339"/>
      <c r="B49" s="159" t="s">
        <v>169</v>
      </c>
      <c r="C49" s="209" t="s">
        <v>170</v>
      </c>
      <c r="D49" s="208"/>
      <c r="E49" s="201"/>
      <c r="F49" s="13" t="e">
        <f t="shared" si="0"/>
        <v>#DIV/0!</v>
      </c>
      <c r="G49" s="340">
        <f t="shared" si="2"/>
        <v>0</v>
      </c>
    </row>
    <row r="50" spans="1:7" s="194" customFormat="1" ht="18" customHeight="1">
      <c r="A50" s="339"/>
      <c r="B50" s="157" t="s">
        <v>294</v>
      </c>
      <c r="C50" s="209" t="s">
        <v>295</v>
      </c>
      <c r="D50" s="201">
        <f>D51</f>
        <v>2</v>
      </c>
      <c r="E50" s="201">
        <f>E51</f>
        <v>2</v>
      </c>
      <c r="F50" s="13">
        <f t="shared" si="0"/>
        <v>100</v>
      </c>
      <c r="G50" s="340">
        <f t="shared" si="2"/>
        <v>6.4881348234416313E-3</v>
      </c>
    </row>
    <row r="51" spans="1:7" s="194" customFormat="1" ht="31.5">
      <c r="A51" s="339"/>
      <c r="B51" s="333" t="s">
        <v>296</v>
      </c>
      <c r="C51" s="209" t="s">
        <v>297</v>
      </c>
      <c r="D51" s="201">
        <f>D52</f>
        <v>2</v>
      </c>
      <c r="E51" s="201">
        <f>E52</f>
        <v>2</v>
      </c>
      <c r="F51" s="13">
        <f t="shared" si="0"/>
        <v>100</v>
      </c>
      <c r="G51" s="340">
        <f t="shared" si="2"/>
        <v>6.4881348234416313E-3</v>
      </c>
    </row>
    <row r="52" spans="1:7" s="194" customFormat="1" ht="47.25">
      <c r="A52" s="339"/>
      <c r="B52" s="333" t="s">
        <v>298</v>
      </c>
      <c r="C52" s="209" t="s">
        <v>299</v>
      </c>
      <c r="D52" s="201">
        <v>2</v>
      </c>
      <c r="E52" s="201">
        <v>2</v>
      </c>
      <c r="F52" s="13">
        <f t="shared" si="0"/>
        <v>100</v>
      </c>
      <c r="G52" s="340">
        <f t="shared" si="2"/>
        <v>6.4881348234416313E-3</v>
      </c>
    </row>
    <row r="53" spans="1:7" s="194" customFormat="1">
      <c r="A53" s="339"/>
      <c r="B53" s="157" t="s">
        <v>124</v>
      </c>
      <c r="C53" s="11" t="s">
        <v>125</v>
      </c>
      <c r="D53" s="201">
        <f>D54</f>
        <v>17982.699999999997</v>
      </c>
      <c r="E53" s="201">
        <f>E54</f>
        <v>17975.400000000001</v>
      </c>
      <c r="F53" s="13">
        <f t="shared" si="0"/>
        <v>99.959405428550795</v>
      </c>
      <c r="G53" s="340">
        <f t="shared" si="2"/>
        <v>58.313409352646353</v>
      </c>
    </row>
    <row r="54" spans="1:7" s="194" customFormat="1" ht="31.5">
      <c r="A54" s="339"/>
      <c r="B54" s="157" t="s">
        <v>300</v>
      </c>
      <c r="C54" s="11" t="s">
        <v>301</v>
      </c>
      <c r="D54" s="362">
        <f>D55+D71+D80+D60+D89</f>
        <v>17982.699999999997</v>
      </c>
      <c r="E54" s="201">
        <f>E55+E71+E80+E60+E89</f>
        <v>17975.400000000001</v>
      </c>
      <c r="F54" s="13">
        <f t="shared" si="0"/>
        <v>99.959405428550795</v>
      </c>
      <c r="G54" s="340">
        <f t="shared" si="2"/>
        <v>58.313409352646353</v>
      </c>
    </row>
    <row r="55" spans="1:7" s="194" customFormat="1" ht="31.5">
      <c r="A55" s="339"/>
      <c r="B55" s="157" t="s">
        <v>302</v>
      </c>
      <c r="C55" s="11" t="s">
        <v>303</v>
      </c>
      <c r="D55" s="201">
        <f>D56</f>
        <v>12252.1</v>
      </c>
      <c r="E55" s="201">
        <f>E56</f>
        <v>12252.1</v>
      </c>
      <c r="F55" s="13">
        <f t="shared" si="0"/>
        <v>100</v>
      </c>
      <c r="G55" s="340">
        <f t="shared" si="2"/>
        <v>39.74663833514461</v>
      </c>
    </row>
    <row r="56" spans="1:7" s="194" customFormat="1" ht="18" customHeight="1">
      <c r="A56" s="339"/>
      <c r="B56" s="157" t="s">
        <v>304</v>
      </c>
      <c r="C56" s="11" t="s">
        <v>305</v>
      </c>
      <c r="D56" s="201">
        <f>D57</f>
        <v>12252.1</v>
      </c>
      <c r="E56" s="201">
        <f>E57</f>
        <v>12252.1</v>
      </c>
      <c r="F56" s="13">
        <f t="shared" si="0"/>
        <v>100</v>
      </c>
      <c r="G56" s="340">
        <f t="shared" si="2"/>
        <v>39.74663833514461</v>
      </c>
    </row>
    <row r="57" spans="1:7" s="194" customFormat="1" ht="31.5">
      <c r="A57" s="339"/>
      <c r="B57" s="157" t="s">
        <v>306</v>
      </c>
      <c r="C57" s="206" t="s">
        <v>161</v>
      </c>
      <c r="D57" s="201">
        <f>D58+D59</f>
        <v>12252.1</v>
      </c>
      <c r="E57" s="201">
        <f>E58+E59</f>
        <v>12252.1</v>
      </c>
      <c r="F57" s="13">
        <f t="shared" si="0"/>
        <v>100</v>
      </c>
      <c r="G57" s="340">
        <f t="shared" si="2"/>
        <v>39.74663833514461</v>
      </c>
    </row>
    <row r="58" spans="1:7" ht="33" customHeight="1">
      <c r="A58" s="166"/>
      <c r="B58" s="157"/>
      <c r="C58" s="11" t="s">
        <v>307</v>
      </c>
      <c r="D58" s="201">
        <v>10802.1</v>
      </c>
      <c r="E58" s="201">
        <v>10802.1</v>
      </c>
      <c r="F58" s="13">
        <f t="shared" si="0"/>
        <v>100</v>
      </c>
      <c r="G58" s="340">
        <f t="shared" si="2"/>
        <v>35.042740588149421</v>
      </c>
    </row>
    <row r="59" spans="1:7" ht="47.25">
      <c r="A59" s="166"/>
      <c r="B59" s="157"/>
      <c r="C59" s="11" t="s">
        <v>308</v>
      </c>
      <c r="D59" s="201">
        <v>1450</v>
      </c>
      <c r="E59" s="201">
        <v>1450</v>
      </c>
      <c r="F59" s="13">
        <f t="shared" si="0"/>
        <v>100</v>
      </c>
      <c r="G59" s="340">
        <f t="shared" si="2"/>
        <v>4.7038977469951826</v>
      </c>
    </row>
    <row r="60" spans="1:7" ht="29.25" customHeight="1">
      <c r="A60" s="166"/>
      <c r="B60" s="157" t="s">
        <v>309</v>
      </c>
      <c r="C60" s="11" t="s">
        <v>310</v>
      </c>
      <c r="D60" s="201">
        <f>D61+D67</f>
        <v>3819.3999999999996</v>
      </c>
      <c r="E60" s="201">
        <f>E61+E67</f>
        <v>3818.6</v>
      </c>
      <c r="F60" s="13">
        <f t="shared" si="0"/>
        <v>99.979054301722798</v>
      </c>
      <c r="G60" s="340">
        <f t="shared" si="2"/>
        <v>12.387795818397105</v>
      </c>
    </row>
    <row r="61" spans="1:7" ht="94.5">
      <c r="A61" s="166"/>
      <c r="B61" s="157" t="s">
        <v>311</v>
      </c>
      <c r="C61" s="11" t="s">
        <v>312</v>
      </c>
      <c r="D61" s="201">
        <f>D62+D63+D65</f>
        <v>3501.8999999999996</v>
      </c>
      <c r="E61" s="201">
        <f>E62+E63+E65</f>
        <v>3501.1</v>
      </c>
      <c r="F61" s="13">
        <f t="shared" si="0"/>
        <v>99.97715525857393</v>
      </c>
      <c r="G61" s="340">
        <f t="shared" si="2"/>
        <v>11.357804415175748</v>
      </c>
    </row>
    <row r="62" spans="1:7" ht="80.25" customHeight="1">
      <c r="A62" s="166"/>
      <c r="B62" s="157" t="s">
        <v>313</v>
      </c>
      <c r="C62" s="11" t="s">
        <v>314</v>
      </c>
      <c r="D62" s="362">
        <v>1694.1</v>
      </c>
      <c r="E62" s="201">
        <v>1694.1</v>
      </c>
      <c r="F62" s="13">
        <f t="shared" si="0"/>
        <v>100</v>
      </c>
      <c r="G62" s="340">
        <f t="shared" si="2"/>
        <v>5.4957746021962333</v>
      </c>
    </row>
    <row r="63" spans="1:7" ht="47.25">
      <c r="A63" s="166"/>
      <c r="B63" s="157" t="s">
        <v>486</v>
      </c>
      <c r="C63" s="11" t="s">
        <v>487</v>
      </c>
      <c r="D63" s="362">
        <f>D64</f>
        <v>1087.8</v>
      </c>
      <c r="E63" s="201">
        <f>E64</f>
        <v>1087.9000000000001</v>
      </c>
      <c r="F63" s="13">
        <f t="shared" si="0"/>
        <v>100.00919286633574</v>
      </c>
      <c r="G63" s="340">
        <f t="shared" si="2"/>
        <v>3.5292209372110759</v>
      </c>
    </row>
    <row r="64" spans="1:7" ht="63">
      <c r="A64" s="166"/>
      <c r="B64" s="157" t="s">
        <v>489</v>
      </c>
      <c r="C64" s="11" t="s">
        <v>488</v>
      </c>
      <c r="D64" s="362">
        <v>1087.8</v>
      </c>
      <c r="E64" s="201">
        <v>1087.9000000000001</v>
      </c>
      <c r="F64" s="13">
        <f t="shared" si="0"/>
        <v>100.00919286633574</v>
      </c>
      <c r="G64" s="340">
        <f t="shared" si="2"/>
        <v>3.5292209372110759</v>
      </c>
    </row>
    <row r="65" spans="1:7" ht="63">
      <c r="A65" s="166"/>
      <c r="B65" s="157" t="s">
        <v>490</v>
      </c>
      <c r="C65" s="11" t="s">
        <v>492</v>
      </c>
      <c r="D65" s="362">
        <f>D66</f>
        <v>720</v>
      </c>
      <c r="E65" s="201">
        <f>E66</f>
        <v>719.1</v>
      </c>
      <c r="F65" s="13">
        <f t="shared" si="0"/>
        <v>99.875</v>
      </c>
      <c r="G65" s="340">
        <f t="shared" si="2"/>
        <v>2.3328088757684382</v>
      </c>
    </row>
    <row r="66" spans="1:7" ht="63">
      <c r="A66" s="166"/>
      <c r="B66" s="157" t="s">
        <v>491</v>
      </c>
      <c r="C66" s="11" t="s">
        <v>492</v>
      </c>
      <c r="D66" s="362">
        <v>720</v>
      </c>
      <c r="E66" s="201">
        <v>719.1</v>
      </c>
      <c r="F66" s="13">
        <f t="shared" si="0"/>
        <v>99.875</v>
      </c>
      <c r="G66" s="340">
        <f t="shared" si="2"/>
        <v>2.3328088757684382</v>
      </c>
    </row>
    <row r="67" spans="1:7">
      <c r="A67" s="166"/>
      <c r="B67" s="157" t="s">
        <v>315</v>
      </c>
      <c r="C67" s="210" t="s">
        <v>316</v>
      </c>
      <c r="D67" s="201">
        <f>D68</f>
        <v>317.5</v>
      </c>
      <c r="E67" s="201">
        <f>E68</f>
        <v>317.5</v>
      </c>
      <c r="F67" s="13">
        <f t="shared" si="0"/>
        <v>100</v>
      </c>
      <c r="G67" s="340">
        <f t="shared" si="2"/>
        <v>1.0299914032213591</v>
      </c>
    </row>
    <row r="68" spans="1:7">
      <c r="A68" s="166"/>
      <c r="B68" s="334" t="s">
        <v>317</v>
      </c>
      <c r="C68" s="211" t="s">
        <v>318</v>
      </c>
      <c r="D68" s="201">
        <f>D69+D70</f>
        <v>317.5</v>
      </c>
      <c r="E68" s="201">
        <f>E69+E70</f>
        <v>317.5</v>
      </c>
      <c r="F68" s="13">
        <f t="shared" si="0"/>
        <v>100</v>
      </c>
      <c r="G68" s="340">
        <f t="shared" si="2"/>
        <v>1.0299914032213591</v>
      </c>
    </row>
    <row r="69" spans="1:7" ht="47.25">
      <c r="A69" s="166"/>
      <c r="B69" s="334"/>
      <c r="C69" s="366" t="s">
        <v>533</v>
      </c>
      <c r="D69" s="201">
        <v>317.5</v>
      </c>
      <c r="E69" s="201">
        <v>317.5</v>
      </c>
      <c r="F69" s="13">
        <f>E69/D69*100</f>
        <v>100</v>
      </c>
      <c r="G69" s="340">
        <f t="shared" si="2"/>
        <v>1.0299914032213591</v>
      </c>
    </row>
    <row r="70" spans="1:7" ht="94.5" hidden="1">
      <c r="A70" s="166"/>
      <c r="B70" s="334"/>
      <c r="C70" s="211" t="s">
        <v>319</v>
      </c>
      <c r="D70" s="201"/>
      <c r="E70" s="201"/>
      <c r="F70" s="13" t="e">
        <f t="shared" si="0"/>
        <v>#DIV/0!</v>
      </c>
      <c r="G70" s="340">
        <f t="shared" si="2"/>
        <v>0</v>
      </c>
    </row>
    <row r="71" spans="1:7" ht="18.75" customHeight="1">
      <c r="A71" s="166"/>
      <c r="B71" s="157" t="s">
        <v>320</v>
      </c>
      <c r="C71" s="11" t="s">
        <v>321</v>
      </c>
      <c r="D71" s="201">
        <f>D72+D78</f>
        <v>503.4</v>
      </c>
      <c r="E71" s="201">
        <f>E72+E78</f>
        <v>497.59999999999997</v>
      </c>
      <c r="F71" s="13">
        <f t="shared" si="0"/>
        <v>98.847834723877625</v>
      </c>
      <c r="G71" s="340">
        <f t="shared" si="2"/>
        <v>1.6142479440722775</v>
      </c>
    </row>
    <row r="72" spans="1:7" ht="47.25">
      <c r="A72" s="166"/>
      <c r="B72" s="157" t="s">
        <v>322</v>
      </c>
      <c r="C72" s="206" t="s">
        <v>323</v>
      </c>
      <c r="D72" s="201">
        <f>D73</f>
        <v>299.89999999999998</v>
      </c>
      <c r="E72" s="201">
        <f>E73</f>
        <v>294.09999999999997</v>
      </c>
      <c r="F72" s="13">
        <f t="shared" si="0"/>
        <v>98.066022007335775</v>
      </c>
      <c r="G72" s="340">
        <f t="shared" si="2"/>
        <v>0.95408022578709162</v>
      </c>
    </row>
    <row r="73" spans="1:7" ht="45.75" customHeight="1">
      <c r="A73" s="166"/>
      <c r="B73" s="157" t="s">
        <v>324</v>
      </c>
      <c r="C73" s="206" t="s">
        <v>163</v>
      </c>
      <c r="D73" s="201">
        <f>D74+D75+D76+D77</f>
        <v>299.89999999999998</v>
      </c>
      <c r="E73" s="201">
        <f>E74+E75+E76+E77</f>
        <v>294.09999999999997</v>
      </c>
      <c r="F73" s="13">
        <f t="shared" si="0"/>
        <v>98.066022007335775</v>
      </c>
      <c r="G73" s="340">
        <f t="shared" si="2"/>
        <v>0.95408022578709162</v>
      </c>
    </row>
    <row r="74" spans="1:7" ht="78.75">
      <c r="A74" s="166"/>
      <c r="B74" s="157"/>
      <c r="C74" s="11" t="s">
        <v>164</v>
      </c>
      <c r="D74" s="201">
        <v>133.19999999999999</v>
      </c>
      <c r="E74" s="201">
        <v>133.19999999999999</v>
      </c>
      <c r="F74" s="13">
        <f t="shared" si="0"/>
        <v>100</v>
      </c>
      <c r="G74" s="340">
        <f t="shared" si="2"/>
        <v>0.43210977924121258</v>
      </c>
    </row>
    <row r="75" spans="1:7" ht="31.5">
      <c r="A75" s="166"/>
      <c r="B75" s="160"/>
      <c r="C75" s="16" t="s">
        <v>126</v>
      </c>
      <c r="D75" s="201">
        <v>2.2999999999999998</v>
      </c>
      <c r="E75" s="201">
        <v>2.2999999999999998</v>
      </c>
      <c r="F75" s="13">
        <f t="shared" si="0"/>
        <v>100</v>
      </c>
      <c r="G75" s="340">
        <f t="shared" si="2"/>
        <v>7.4613550469578762E-3</v>
      </c>
    </row>
    <row r="76" spans="1:7" ht="78.75">
      <c r="A76" s="166"/>
      <c r="B76" s="160"/>
      <c r="C76" s="74" t="s">
        <v>171</v>
      </c>
      <c r="D76" s="27">
        <v>155.69999999999999</v>
      </c>
      <c r="E76" s="201">
        <v>149.9</v>
      </c>
      <c r="F76" s="13">
        <f t="shared" si="0"/>
        <v>96.274887604367393</v>
      </c>
      <c r="G76" s="340">
        <f t="shared" ref="G76:G92" si="10">E76/30825.5*100</f>
        <v>0.48628570501695029</v>
      </c>
    </row>
    <row r="77" spans="1:7" ht="80.25" customHeight="1">
      <c r="A77" s="166"/>
      <c r="B77" s="160"/>
      <c r="C77" s="74" t="s">
        <v>172</v>
      </c>
      <c r="D77" s="27">
        <v>8.6999999999999993</v>
      </c>
      <c r="E77" s="201">
        <v>8.6999999999999993</v>
      </c>
      <c r="F77" s="13">
        <f t="shared" si="0"/>
        <v>100</v>
      </c>
      <c r="G77" s="340">
        <f t="shared" si="10"/>
        <v>2.8223386481971091E-2</v>
      </c>
    </row>
    <row r="78" spans="1:7" s="194" customFormat="1" ht="44.25" customHeight="1">
      <c r="A78" s="339"/>
      <c r="B78" s="335" t="s">
        <v>325</v>
      </c>
      <c r="C78" s="206" t="s">
        <v>326</v>
      </c>
      <c r="D78" s="201">
        <f>D79</f>
        <v>203.5</v>
      </c>
      <c r="E78" s="201">
        <f>E79</f>
        <v>203.5</v>
      </c>
      <c r="F78" s="13">
        <f t="shared" si="0"/>
        <v>100</v>
      </c>
      <c r="G78" s="340">
        <f t="shared" si="10"/>
        <v>0.66016771828518594</v>
      </c>
    </row>
    <row r="79" spans="1:7" s="194" customFormat="1" ht="47.25">
      <c r="A79" s="339"/>
      <c r="B79" s="335" t="s">
        <v>327</v>
      </c>
      <c r="C79" s="212" t="s">
        <v>162</v>
      </c>
      <c r="D79" s="201">
        <v>203.5</v>
      </c>
      <c r="E79" s="201">
        <v>203.5</v>
      </c>
      <c r="F79" s="13">
        <f t="shared" ref="F79:F90" si="11">E79/D79*100</f>
        <v>100</v>
      </c>
      <c r="G79" s="340">
        <f t="shared" si="10"/>
        <v>0.66016771828518594</v>
      </c>
    </row>
    <row r="80" spans="1:7" s="194" customFormat="1">
      <c r="A80" s="339"/>
      <c r="B80" s="18" t="s">
        <v>328</v>
      </c>
      <c r="C80" s="17" t="s">
        <v>9</v>
      </c>
      <c r="D80" s="27">
        <f>D81+D86+D84</f>
        <v>1358.3</v>
      </c>
      <c r="E80" s="27">
        <f>E81+E86+E84</f>
        <v>1357.6</v>
      </c>
      <c r="F80" s="13">
        <f t="shared" si="11"/>
        <v>99.948464993005956</v>
      </c>
      <c r="G80" s="340">
        <f t="shared" si="10"/>
        <v>4.4041459181521789</v>
      </c>
    </row>
    <row r="81" spans="1:7" s="194" customFormat="1" ht="60.75" customHeight="1">
      <c r="A81" s="339"/>
      <c r="B81" s="161" t="s">
        <v>329</v>
      </c>
      <c r="C81" s="19" t="s">
        <v>330</v>
      </c>
      <c r="D81" s="27">
        <f>D82</f>
        <v>1108.3</v>
      </c>
      <c r="E81" s="27">
        <f>E82</f>
        <v>1107.5999999999999</v>
      </c>
      <c r="F81" s="13">
        <f t="shared" si="11"/>
        <v>99.936840205720472</v>
      </c>
      <c r="G81" s="340">
        <f t="shared" si="10"/>
        <v>3.5931290652219747</v>
      </c>
    </row>
    <row r="82" spans="1:7" s="194" customFormat="1" ht="78.75">
      <c r="A82" s="339"/>
      <c r="B82" s="162" t="s">
        <v>331</v>
      </c>
      <c r="C82" s="206" t="s">
        <v>165</v>
      </c>
      <c r="D82" s="27">
        <f>D83</f>
        <v>1108.3</v>
      </c>
      <c r="E82" s="27">
        <f>E83</f>
        <v>1107.5999999999999</v>
      </c>
      <c r="F82" s="13">
        <f t="shared" si="11"/>
        <v>99.936840205720472</v>
      </c>
      <c r="G82" s="340">
        <f t="shared" si="10"/>
        <v>3.5931290652219747</v>
      </c>
    </row>
    <row r="83" spans="1:7" s="194" customFormat="1" ht="45" customHeight="1">
      <c r="A83" s="339"/>
      <c r="B83" s="161"/>
      <c r="C83" s="19" t="s">
        <v>127</v>
      </c>
      <c r="D83" s="27">
        <v>1108.3</v>
      </c>
      <c r="E83" s="201">
        <v>1107.5999999999999</v>
      </c>
      <c r="F83" s="13">
        <f t="shared" si="11"/>
        <v>99.936840205720472</v>
      </c>
      <c r="G83" s="340">
        <f t="shared" si="10"/>
        <v>3.5931290652219747</v>
      </c>
    </row>
    <row r="84" spans="1:7" s="194" customFormat="1" ht="31.5" hidden="1">
      <c r="A84" s="339"/>
      <c r="B84" s="161" t="s">
        <v>481</v>
      </c>
      <c r="C84" s="213" t="s">
        <v>332</v>
      </c>
      <c r="D84" s="201">
        <f>D85</f>
        <v>0</v>
      </c>
      <c r="E84" s="201">
        <f>E85</f>
        <v>0</v>
      </c>
      <c r="F84" s="13" t="e">
        <f t="shared" si="11"/>
        <v>#DIV/0!</v>
      </c>
      <c r="G84" s="340">
        <f t="shared" si="10"/>
        <v>0</v>
      </c>
    </row>
    <row r="85" spans="1:7" s="194" customFormat="1" ht="31.5" hidden="1">
      <c r="A85" s="339"/>
      <c r="B85" s="336" t="s">
        <v>333</v>
      </c>
      <c r="C85" s="213" t="s">
        <v>334</v>
      </c>
      <c r="D85" s="201"/>
      <c r="E85" s="201"/>
      <c r="F85" s="13" t="e">
        <f t="shared" si="11"/>
        <v>#DIV/0!</v>
      </c>
      <c r="G85" s="340">
        <f t="shared" si="10"/>
        <v>0</v>
      </c>
    </row>
    <row r="86" spans="1:7" s="194" customFormat="1" ht="28.5" customHeight="1">
      <c r="A86" s="339"/>
      <c r="B86" s="337" t="s">
        <v>335</v>
      </c>
      <c r="C86" s="214" t="s">
        <v>336</v>
      </c>
      <c r="D86" s="215">
        <f>D87</f>
        <v>250</v>
      </c>
      <c r="E86" s="215">
        <f>E87</f>
        <v>250</v>
      </c>
      <c r="F86" s="13">
        <f t="shared" si="11"/>
        <v>100</v>
      </c>
      <c r="G86" s="340">
        <f t="shared" si="10"/>
        <v>0.81101685293020387</v>
      </c>
    </row>
    <row r="87" spans="1:7" s="194" customFormat="1" ht="31.5">
      <c r="A87" s="339"/>
      <c r="B87" s="163" t="s">
        <v>337</v>
      </c>
      <c r="C87" s="206" t="s">
        <v>166</v>
      </c>
      <c r="D87" s="27">
        <f>D88</f>
        <v>250</v>
      </c>
      <c r="E87" s="27">
        <f>E88</f>
        <v>250</v>
      </c>
      <c r="F87" s="13">
        <f t="shared" si="11"/>
        <v>100</v>
      </c>
      <c r="G87" s="340">
        <f t="shared" si="10"/>
        <v>0.81101685293020387</v>
      </c>
    </row>
    <row r="88" spans="1:7" s="194" customFormat="1" ht="31.5">
      <c r="A88" s="339"/>
      <c r="B88" s="163"/>
      <c r="C88" s="206" t="s">
        <v>517</v>
      </c>
      <c r="D88" s="27">
        <v>250</v>
      </c>
      <c r="E88" s="201">
        <v>250</v>
      </c>
      <c r="F88" s="13">
        <f t="shared" si="11"/>
        <v>100</v>
      </c>
      <c r="G88" s="340">
        <f t="shared" si="10"/>
        <v>0.81101685293020387</v>
      </c>
    </row>
    <row r="89" spans="1:7" s="194" customFormat="1" ht="31.5">
      <c r="A89" s="339"/>
      <c r="B89" s="163" t="s">
        <v>338</v>
      </c>
      <c r="C89" s="206" t="s">
        <v>339</v>
      </c>
      <c r="D89" s="27">
        <f>D90</f>
        <v>49.5</v>
      </c>
      <c r="E89" s="27">
        <f>E90</f>
        <v>49.5</v>
      </c>
      <c r="F89" s="13">
        <f t="shared" si="11"/>
        <v>100</v>
      </c>
      <c r="G89" s="340">
        <f t="shared" si="10"/>
        <v>0.16058133688018036</v>
      </c>
    </row>
    <row r="90" spans="1:7" s="194" customFormat="1" ht="28.5" customHeight="1">
      <c r="A90" s="339"/>
      <c r="B90" s="338" t="s">
        <v>340</v>
      </c>
      <c r="C90" s="216" t="s">
        <v>339</v>
      </c>
      <c r="D90" s="27">
        <v>49.5</v>
      </c>
      <c r="E90" s="201">
        <v>49.5</v>
      </c>
      <c r="F90" s="13">
        <f t="shared" si="11"/>
        <v>100</v>
      </c>
      <c r="G90" s="340">
        <f t="shared" si="10"/>
        <v>0.16058133688018036</v>
      </c>
    </row>
    <row r="91" spans="1:7" s="194" customFormat="1" ht="31.5">
      <c r="A91" s="339"/>
      <c r="B91" s="164" t="s">
        <v>528</v>
      </c>
      <c r="C91" s="73" t="s">
        <v>527</v>
      </c>
      <c r="D91" s="44"/>
      <c r="E91" s="45">
        <v>-2.1</v>
      </c>
      <c r="F91" s="13"/>
      <c r="G91" s="340">
        <f t="shared" si="10"/>
        <v>-6.8125415646137126E-3</v>
      </c>
    </row>
    <row r="92" spans="1:7" s="194" customFormat="1" ht="63">
      <c r="A92" s="339"/>
      <c r="B92" s="164" t="s">
        <v>529</v>
      </c>
      <c r="C92" s="73" t="s">
        <v>530</v>
      </c>
      <c r="D92" s="44"/>
      <c r="E92" s="45">
        <v>-6.1</v>
      </c>
      <c r="F92" s="13"/>
      <c r="G92" s="340">
        <f t="shared" si="10"/>
        <v>-1.9788811211496976E-2</v>
      </c>
    </row>
    <row r="93" spans="1:7" s="194" customFormat="1">
      <c r="B93" s="21"/>
      <c r="C93" s="10"/>
      <c r="D93" s="217"/>
      <c r="E93" s="217"/>
      <c r="F93" s="193"/>
      <c r="G93" s="193"/>
    </row>
  </sheetData>
  <mergeCells count="10">
    <mergeCell ref="E7:E8"/>
    <mergeCell ref="F7:F8"/>
    <mergeCell ref="G7:G8"/>
    <mergeCell ref="A5:G5"/>
    <mergeCell ref="C1:G1"/>
    <mergeCell ref="C2:G2"/>
    <mergeCell ref="C3:G3"/>
    <mergeCell ref="A7:B7"/>
    <mergeCell ref="C7:C8"/>
    <mergeCell ref="D7:D8"/>
  </mergeCells>
  <pageMargins left="0.78740157480314965" right="0.35433070866141736" top="0.62992125984251968" bottom="0.62992125984251968" header="0.23622047244094491" footer="0.23622047244094491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zoomScaleSheetLayoutView="90" workbookViewId="0">
      <selection activeCell="C15" sqref="C15"/>
    </sheetView>
  </sheetViews>
  <sheetFormatPr defaultRowHeight="15"/>
  <cols>
    <col min="1" max="1" width="5.7109375" style="110" customWidth="1"/>
    <col min="2" max="2" width="46.85546875" style="110" customWidth="1"/>
    <col min="3" max="3" width="37.28515625" style="110" customWidth="1"/>
    <col min="4" max="256" width="9.140625" style="110"/>
    <col min="257" max="257" width="5.7109375" style="110" customWidth="1"/>
    <col min="258" max="258" width="46.85546875" style="110" customWidth="1"/>
    <col min="259" max="259" width="37.28515625" style="110" customWidth="1"/>
    <col min="260" max="512" width="9.140625" style="110"/>
    <col min="513" max="513" width="5.7109375" style="110" customWidth="1"/>
    <col min="514" max="514" width="46.85546875" style="110" customWidth="1"/>
    <col min="515" max="515" width="37.28515625" style="110" customWidth="1"/>
    <col min="516" max="768" width="9.140625" style="110"/>
    <col min="769" max="769" width="5.7109375" style="110" customWidth="1"/>
    <col min="770" max="770" width="46.85546875" style="110" customWidth="1"/>
    <col min="771" max="771" width="37.28515625" style="110" customWidth="1"/>
    <col min="772" max="1024" width="9.140625" style="110"/>
    <col min="1025" max="1025" width="5.7109375" style="110" customWidth="1"/>
    <col min="1026" max="1026" width="46.85546875" style="110" customWidth="1"/>
    <col min="1027" max="1027" width="37.28515625" style="110" customWidth="1"/>
    <col min="1028" max="1280" width="9.140625" style="110"/>
    <col min="1281" max="1281" width="5.7109375" style="110" customWidth="1"/>
    <col min="1282" max="1282" width="46.85546875" style="110" customWidth="1"/>
    <col min="1283" max="1283" width="37.28515625" style="110" customWidth="1"/>
    <col min="1284" max="1536" width="9.140625" style="110"/>
    <col min="1537" max="1537" width="5.7109375" style="110" customWidth="1"/>
    <col min="1538" max="1538" width="46.85546875" style="110" customWidth="1"/>
    <col min="1539" max="1539" width="37.28515625" style="110" customWidth="1"/>
    <col min="1540" max="1792" width="9.140625" style="110"/>
    <col min="1793" max="1793" width="5.7109375" style="110" customWidth="1"/>
    <col min="1794" max="1794" width="46.85546875" style="110" customWidth="1"/>
    <col min="1795" max="1795" width="37.28515625" style="110" customWidth="1"/>
    <col min="1796" max="2048" width="9.140625" style="110"/>
    <col min="2049" max="2049" width="5.7109375" style="110" customWidth="1"/>
    <col min="2050" max="2050" width="46.85546875" style="110" customWidth="1"/>
    <col min="2051" max="2051" width="37.28515625" style="110" customWidth="1"/>
    <col min="2052" max="2304" width="9.140625" style="110"/>
    <col min="2305" max="2305" width="5.7109375" style="110" customWidth="1"/>
    <col min="2306" max="2306" width="46.85546875" style="110" customWidth="1"/>
    <col min="2307" max="2307" width="37.28515625" style="110" customWidth="1"/>
    <col min="2308" max="2560" width="9.140625" style="110"/>
    <col min="2561" max="2561" width="5.7109375" style="110" customWidth="1"/>
    <col min="2562" max="2562" width="46.85546875" style="110" customWidth="1"/>
    <col min="2563" max="2563" width="37.28515625" style="110" customWidth="1"/>
    <col min="2564" max="2816" width="9.140625" style="110"/>
    <col min="2817" max="2817" width="5.7109375" style="110" customWidth="1"/>
    <col min="2818" max="2818" width="46.85546875" style="110" customWidth="1"/>
    <col min="2819" max="2819" width="37.28515625" style="110" customWidth="1"/>
    <col min="2820" max="3072" width="9.140625" style="110"/>
    <col min="3073" max="3073" width="5.7109375" style="110" customWidth="1"/>
    <col min="3074" max="3074" width="46.85546875" style="110" customWidth="1"/>
    <col min="3075" max="3075" width="37.28515625" style="110" customWidth="1"/>
    <col min="3076" max="3328" width="9.140625" style="110"/>
    <col min="3329" max="3329" width="5.7109375" style="110" customWidth="1"/>
    <col min="3330" max="3330" width="46.85546875" style="110" customWidth="1"/>
    <col min="3331" max="3331" width="37.28515625" style="110" customWidth="1"/>
    <col min="3332" max="3584" width="9.140625" style="110"/>
    <col min="3585" max="3585" width="5.7109375" style="110" customWidth="1"/>
    <col min="3586" max="3586" width="46.85546875" style="110" customWidth="1"/>
    <col min="3587" max="3587" width="37.28515625" style="110" customWidth="1"/>
    <col min="3588" max="3840" width="9.140625" style="110"/>
    <col min="3841" max="3841" width="5.7109375" style="110" customWidth="1"/>
    <col min="3842" max="3842" width="46.85546875" style="110" customWidth="1"/>
    <col min="3843" max="3843" width="37.28515625" style="110" customWidth="1"/>
    <col min="3844" max="4096" width="9.140625" style="110"/>
    <col min="4097" max="4097" width="5.7109375" style="110" customWidth="1"/>
    <col min="4098" max="4098" width="46.85546875" style="110" customWidth="1"/>
    <col min="4099" max="4099" width="37.28515625" style="110" customWidth="1"/>
    <col min="4100" max="4352" width="9.140625" style="110"/>
    <col min="4353" max="4353" width="5.7109375" style="110" customWidth="1"/>
    <col min="4354" max="4354" width="46.85546875" style="110" customWidth="1"/>
    <col min="4355" max="4355" width="37.28515625" style="110" customWidth="1"/>
    <col min="4356" max="4608" width="9.140625" style="110"/>
    <col min="4609" max="4609" width="5.7109375" style="110" customWidth="1"/>
    <col min="4610" max="4610" width="46.85546875" style="110" customWidth="1"/>
    <col min="4611" max="4611" width="37.28515625" style="110" customWidth="1"/>
    <col min="4612" max="4864" width="9.140625" style="110"/>
    <col min="4865" max="4865" width="5.7109375" style="110" customWidth="1"/>
    <col min="4866" max="4866" width="46.85546875" style="110" customWidth="1"/>
    <col min="4867" max="4867" width="37.28515625" style="110" customWidth="1"/>
    <col min="4868" max="5120" width="9.140625" style="110"/>
    <col min="5121" max="5121" width="5.7109375" style="110" customWidth="1"/>
    <col min="5122" max="5122" width="46.85546875" style="110" customWidth="1"/>
    <col min="5123" max="5123" width="37.28515625" style="110" customWidth="1"/>
    <col min="5124" max="5376" width="9.140625" style="110"/>
    <col min="5377" max="5377" width="5.7109375" style="110" customWidth="1"/>
    <col min="5378" max="5378" width="46.85546875" style="110" customWidth="1"/>
    <col min="5379" max="5379" width="37.28515625" style="110" customWidth="1"/>
    <col min="5380" max="5632" width="9.140625" style="110"/>
    <col min="5633" max="5633" width="5.7109375" style="110" customWidth="1"/>
    <col min="5634" max="5634" width="46.85546875" style="110" customWidth="1"/>
    <col min="5635" max="5635" width="37.28515625" style="110" customWidth="1"/>
    <col min="5636" max="5888" width="9.140625" style="110"/>
    <col min="5889" max="5889" width="5.7109375" style="110" customWidth="1"/>
    <col min="5890" max="5890" width="46.85546875" style="110" customWidth="1"/>
    <col min="5891" max="5891" width="37.28515625" style="110" customWidth="1"/>
    <col min="5892" max="6144" width="9.140625" style="110"/>
    <col min="6145" max="6145" width="5.7109375" style="110" customWidth="1"/>
    <col min="6146" max="6146" width="46.85546875" style="110" customWidth="1"/>
    <col min="6147" max="6147" width="37.28515625" style="110" customWidth="1"/>
    <col min="6148" max="6400" width="9.140625" style="110"/>
    <col min="6401" max="6401" width="5.7109375" style="110" customWidth="1"/>
    <col min="6402" max="6402" width="46.85546875" style="110" customWidth="1"/>
    <col min="6403" max="6403" width="37.28515625" style="110" customWidth="1"/>
    <col min="6404" max="6656" width="9.140625" style="110"/>
    <col min="6657" max="6657" width="5.7109375" style="110" customWidth="1"/>
    <col min="6658" max="6658" width="46.85546875" style="110" customWidth="1"/>
    <col min="6659" max="6659" width="37.28515625" style="110" customWidth="1"/>
    <col min="6660" max="6912" width="9.140625" style="110"/>
    <col min="6913" max="6913" width="5.7109375" style="110" customWidth="1"/>
    <col min="6914" max="6914" width="46.85546875" style="110" customWidth="1"/>
    <col min="6915" max="6915" width="37.28515625" style="110" customWidth="1"/>
    <col min="6916" max="7168" width="9.140625" style="110"/>
    <col min="7169" max="7169" width="5.7109375" style="110" customWidth="1"/>
    <col min="7170" max="7170" width="46.85546875" style="110" customWidth="1"/>
    <col min="7171" max="7171" width="37.28515625" style="110" customWidth="1"/>
    <col min="7172" max="7424" width="9.140625" style="110"/>
    <col min="7425" max="7425" width="5.7109375" style="110" customWidth="1"/>
    <col min="7426" max="7426" width="46.85546875" style="110" customWidth="1"/>
    <col min="7427" max="7427" width="37.28515625" style="110" customWidth="1"/>
    <col min="7428" max="7680" width="9.140625" style="110"/>
    <col min="7681" max="7681" width="5.7109375" style="110" customWidth="1"/>
    <col min="7682" max="7682" width="46.85546875" style="110" customWidth="1"/>
    <col min="7683" max="7683" width="37.28515625" style="110" customWidth="1"/>
    <col min="7684" max="7936" width="9.140625" style="110"/>
    <col min="7937" max="7937" width="5.7109375" style="110" customWidth="1"/>
    <col min="7938" max="7938" width="46.85546875" style="110" customWidth="1"/>
    <col min="7939" max="7939" width="37.28515625" style="110" customWidth="1"/>
    <col min="7940" max="8192" width="9.140625" style="110"/>
    <col min="8193" max="8193" width="5.7109375" style="110" customWidth="1"/>
    <col min="8194" max="8194" width="46.85546875" style="110" customWidth="1"/>
    <col min="8195" max="8195" width="37.28515625" style="110" customWidth="1"/>
    <col min="8196" max="8448" width="9.140625" style="110"/>
    <col min="8449" max="8449" width="5.7109375" style="110" customWidth="1"/>
    <col min="8450" max="8450" width="46.85546875" style="110" customWidth="1"/>
    <col min="8451" max="8451" width="37.28515625" style="110" customWidth="1"/>
    <col min="8452" max="8704" width="9.140625" style="110"/>
    <col min="8705" max="8705" width="5.7109375" style="110" customWidth="1"/>
    <col min="8706" max="8706" width="46.85546875" style="110" customWidth="1"/>
    <col min="8707" max="8707" width="37.28515625" style="110" customWidth="1"/>
    <col min="8708" max="8960" width="9.140625" style="110"/>
    <col min="8961" max="8961" width="5.7109375" style="110" customWidth="1"/>
    <col min="8962" max="8962" width="46.85546875" style="110" customWidth="1"/>
    <col min="8963" max="8963" width="37.28515625" style="110" customWidth="1"/>
    <col min="8964" max="9216" width="9.140625" style="110"/>
    <col min="9217" max="9217" width="5.7109375" style="110" customWidth="1"/>
    <col min="9218" max="9218" width="46.85546875" style="110" customWidth="1"/>
    <col min="9219" max="9219" width="37.28515625" style="110" customWidth="1"/>
    <col min="9220" max="9472" width="9.140625" style="110"/>
    <col min="9473" max="9473" width="5.7109375" style="110" customWidth="1"/>
    <col min="9474" max="9474" width="46.85546875" style="110" customWidth="1"/>
    <col min="9475" max="9475" width="37.28515625" style="110" customWidth="1"/>
    <col min="9476" max="9728" width="9.140625" style="110"/>
    <col min="9729" max="9729" width="5.7109375" style="110" customWidth="1"/>
    <col min="9730" max="9730" width="46.85546875" style="110" customWidth="1"/>
    <col min="9731" max="9731" width="37.28515625" style="110" customWidth="1"/>
    <col min="9732" max="9984" width="9.140625" style="110"/>
    <col min="9985" max="9985" width="5.7109375" style="110" customWidth="1"/>
    <col min="9986" max="9986" width="46.85546875" style="110" customWidth="1"/>
    <col min="9987" max="9987" width="37.28515625" style="110" customWidth="1"/>
    <col min="9988" max="10240" width="9.140625" style="110"/>
    <col min="10241" max="10241" width="5.7109375" style="110" customWidth="1"/>
    <col min="10242" max="10242" width="46.85546875" style="110" customWidth="1"/>
    <col min="10243" max="10243" width="37.28515625" style="110" customWidth="1"/>
    <col min="10244" max="10496" width="9.140625" style="110"/>
    <col min="10497" max="10497" width="5.7109375" style="110" customWidth="1"/>
    <col min="10498" max="10498" width="46.85546875" style="110" customWidth="1"/>
    <col min="10499" max="10499" width="37.28515625" style="110" customWidth="1"/>
    <col min="10500" max="10752" width="9.140625" style="110"/>
    <col min="10753" max="10753" width="5.7109375" style="110" customWidth="1"/>
    <col min="10754" max="10754" width="46.85546875" style="110" customWidth="1"/>
    <col min="10755" max="10755" width="37.28515625" style="110" customWidth="1"/>
    <col min="10756" max="11008" width="9.140625" style="110"/>
    <col min="11009" max="11009" width="5.7109375" style="110" customWidth="1"/>
    <col min="11010" max="11010" width="46.85546875" style="110" customWidth="1"/>
    <col min="11011" max="11011" width="37.28515625" style="110" customWidth="1"/>
    <col min="11012" max="11264" width="9.140625" style="110"/>
    <col min="11265" max="11265" width="5.7109375" style="110" customWidth="1"/>
    <col min="11266" max="11266" width="46.85546875" style="110" customWidth="1"/>
    <col min="11267" max="11267" width="37.28515625" style="110" customWidth="1"/>
    <col min="11268" max="11520" width="9.140625" style="110"/>
    <col min="11521" max="11521" width="5.7109375" style="110" customWidth="1"/>
    <col min="11522" max="11522" width="46.85546875" style="110" customWidth="1"/>
    <col min="11523" max="11523" width="37.28515625" style="110" customWidth="1"/>
    <col min="11524" max="11776" width="9.140625" style="110"/>
    <col min="11777" max="11777" width="5.7109375" style="110" customWidth="1"/>
    <col min="11778" max="11778" width="46.85546875" style="110" customWidth="1"/>
    <col min="11779" max="11779" width="37.28515625" style="110" customWidth="1"/>
    <col min="11780" max="12032" width="9.140625" style="110"/>
    <col min="12033" max="12033" width="5.7109375" style="110" customWidth="1"/>
    <col min="12034" max="12034" width="46.85546875" style="110" customWidth="1"/>
    <col min="12035" max="12035" width="37.28515625" style="110" customWidth="1"/>
    <col min="12036" max="12288" width="9.140625" style="110"/>
    <col min="12289" max="12289" width="5.7109375" style="110" customWidth="1"/>
    <col min="12290" max="12290" width="46.85546875" style="110" customWidth="1"/>
    <col min="12291" max="12291" width="37.28515625" style="110" customWidth="1"/>
    <col min="12292" max="12544" width="9.140625" style="110"/>
    <col min="12545" max="12545" width="5.7109375" style="110" customWidth="1"/>
    <col min="12546" max="12546" width="46.85546875" style="110" customWidth="1"/>
    <col min="12547" max="12547" width="37.28515625" style="110" customWidth="1"/>
    <col min="12548" max="12800" width="9.140625" style="110"/>
    <col min="12801" max="12801" width="5.7109375" style="110" customWidth="1"/>
    <col min="12802" max="12802" width="46.85546875" style="110" customWidth="1"/>
    <col min="12803" max="12803" width="37.28515625" style="110" customWidth="1"/>
    <col min="12804" max="13056" width="9.140625" style="110"/>
    <col min="13057" max="13057" width="5.7109375" style="110" customWidth="1"/>
    <col min="13058" max="13058" width="46.85546875" style="110" customWidth="1"/>
    <col min="13059" max="13059" width="37.28515625" style="110" customWidth="1"/>
    <col min="13060" max="13312" width="9.140625" style="110"/>
    <col min="13313" max="13313" width="5.7109375" style="110" customWidth="1"/>
    <col min="13314" max="13314" width="46.85546875" style="110" customWidth="1"/>
    <col min="13315" max="13315" width="37.28515625" style="110" customWidth="1"/>
    <col min="13316" max="13568" width="9.140625" style="110"/>
    <col min="13569" max="13569" width="5.7109375" style="110" customWidth="1"/>
    <col min="13570" max="13570" width="46.85546875" style="110" customWidth="1"/>
    <col min="13571" max="13571" width="37.28515625" style="110" customWidth="1"/>
    <col min="13572" max="13824" width="9.140625" style="110"/>
    <col min="13825" max="13825" width="5.7109375" style="110" customWidth="1"/>
    <col min="13826" max="13826" width="46.85546875" style="110" customWidth="1"/>
    <col min="13827" max="13827" width="37.28515625" style="110" customWidth="1"/>
    <col min="13828" max="14080" width="9.140625" style="110"/>
    <col min="14081" max="14081" width="5.7109375" style="110" customWidth="1"/>
    <col min="14082" max="14082" width="46.85546875" style="110" customWidth="1"/>
    <col min="14083" max="14083" width="37.28515625" style="110" customWidth="1"/>
    <col min="14084" max="14336" width="9.140625" style="110"/>
    <col min="14337" max="14337" width="5.7109375" style="110" customWidth="1"/>
    <col min="14338" max="14338" width="46.85546875" style="110" customWidth="1"/>
    <col min="14339" max="14339" width="37.28515625" style="110" customWidth="1"/>
    <col min="14340" max="14592" width="9.140625" style="110"/>
    <col min="14593" max="14593" width="5.7109375" style="110" customWidth="1"/>
    <col min="14594" max="14594" width="46.85546875" style="110" customWidth="1"/>
    <col min="14595" max="14595" width="37.28515625" style="110" customWidth="1"/>
    <col min="14596" max="14848" width="9.140625" style="110"/>
    <col min="14849" max="14849" width="5.7109375" style="110" customWidth="1"/>
    <col min="14850" max="14850" width="46.85546875" style="110" customWidth="1"/>
    <col min="14851" max="14851" width="37.28515625" style="110" customWidth="1"/>
    <col min="14852" max="15104" width="9.140625" style="110"/>
    <col min="15105" max="15105" width="5.7109375" style="110" customWidth="1"/>
    <col min="15106" max="15106" width="46.85546875" style="110" customWidth="1"/>
    <col min="15107" max="15107" width="37.28515625" style="110" customWidth="1"/>
    <col min="15108" max="15360" width="9.140625" style="110"/>
    <col min="15361" max="15361" width="5.7109375" style="110" customWidth="1"/>
    <col min="15362" max="15362" width="46.85546875" style="110" customWidth="1"/>
    <col min="15363" max="15363" width="37.28515625" style="110" customWidth="1"/>
    <col min="15364" max="15616" width="9.140625" style="110"/>
    <col min="15617" max="15617" width="5.7109375" style="110" customWidth="1"/>
    <col min="15618" max="15618" width="46.85546875" style="110" customWidth="1"/>
    <col min="15619" max="15619" width="37.28515625" style="110" customWidth="1"/>
    <col min="15620" max="15872" width="9.140625" style="110"/>
    <col min="15873" max="15873" width="5.7109375" style="110" customWidth="1"/>
    <col min="15874" max="15874" width="46.85546875" style="110" customWidth="1"/>
    <col min="15875" max="15875" width="37.28515625" style="110" customWidth="1"/>
    <col min="15876" max="16128" width="9.140625" style="110"/>
    <col min="16129" max="16129" width="5.7109375" style="110" customWidth="1"/>
    <col min="16130" max="16130" width="46.85546875" style="110" customWidth="1"/>
    <col min="16131" max="16131" width="37.28515625" style="110" customWidth="1"/>
    <col min="16132" max="16384" width="9.140625" style="110"/>
  </cols>
  <sheetData>
    <row r="2" spans="1:3" ht="36" customHeight="1">
      <c r="A2" s="452" t="s">
        <v>546</v>
      </c>
      <c r="B2" s="452"/>
      <c r="C2" s="452"/>
    </row>
    <row r="3" spans="1:3">
      <c r="A3" s="111"/>
      <c r="B3" s="111"/>
    </row>
    <row r="4" spans="1:3" ht="30.75" customHeight="1">
      <c r="A4" s="453" t="s">
        <v>191</v>
      </c>
      <c r="B4" s="453" t="s">
        <v>198</v>
      </c>
      <c r="C4" s="112" t="s">
        <v>199</v>
      </c>
    </row>
    <row r="5" spans="1:3" ht="18" customHeight="1">
      <c r="A5" s="454"/>
      <c r="B5" s="454"/>
      <c r="C5" s="112" t="s">
        <v>484</v>
      </c>
    </row>
    <row r="6" spans="1:3" s="115" customFormat="1" ht="12.75" customHeight="1">
      <c r="A6" s="113">
        <v>1</v>
      </c>
      <c r="B6" s="113">
        <v>2</v>
      </c>
      <c r="C6" s="114">
        <v>3</v>
      </c>
    </row>
    <row r="7" spans="1:3" ht="60" customHeight="1">
      <c r="A7" s="112" t="s">
        <v>200</v>
      </c>
      <c r="B7" s="112" t="s">
        <v>201</v>
      </c>
      <c r="C7" s="116" t="s">
        <v>202</v>
      </c>
    </row>
    <row r="8" spans="1:3" ht="45">
      <c r="A8" s="112" t="s">
        <v>203</v>
      </c>
      <c r="B8" s="116" t="s">
        <v>204</v>
      </c>
      <c r="C8" s="117">
        <v>0</v>
      </c>
    </row>
    <row r="9" spans="1:3" ht="45">
      <c r="A9" s="112" t="s">
        <v>205</v>
      </c>
      <c r="B9" s="116" t="s">
        <v>206</v>
      </c>
      <c r="C9" s="117">
        <v>0</v>
      </c>
    </row>
    <row r="10" spans="1:3" ht="45">
      <c r="A10" s="112" t="s">
        <v>207</v>
      </c>
      <c r="B10" s="116" t="s">
        <v>208</v>
      </c>
      <c r="C10" s="118">
        <v>0</v>
      </c>
    </row>
    <row r="11" spans="1:3" ht="60">
      <c r="A11" s="112" t="s">
        <v>209</v>
      </c>
      <c r="B11" s="116" t="s">
        <v>210</v>
      </c>
      <c r="C11" s="118">
        <v>0</v>
      </c>
    </row>
    <row r="12" spans="1:3" ht="75">
      <c r="A12" s="112" t="s">
        <v>211</v>
      </c>
      <c r="B12" s="116" t="s">
        <v>212</v>
      </c>
      <c r="C12" s="118">
        <v>0</v>
      </c>
    </row>
    <row r="13" spans="1:3" ht="45">
      <c r="A13" s="112" t="s">
        <v>213</v>
      </c>
      <c r="B13" s="116" t="s">
        <v>214</v>
      </c>
      <c r="C13" s="118">
        <v>0</v>
      </c>
    </row>
    <row r="14" spans="1:3" ht="45">
      <c r="A14" s="112" t="s">
        <v>215</v>
      </c>
      <c r="B14" s="116" t="s">
        <v>216</v>
      </c>
      <c r="C14" s="116" t="s">
        <v>547</v>
      </c>
    </row>
  </sheetData>
  <mergeCells count="3">
    <mergeCell ref="A2:C2"/>
    <mergeCell ref="A4:A5"/>
    <mergeCell ref="B4:B5"/>
  </mergeCells>
  <pageMargins left="0.78740157480314965" right="0.59055118110236227" top="0.59055118110236227" bottom="0.59055118110236227" header="0.11811023622047245" footer="7.874015748031496E-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80" zoomScaleNormal="75" zoomScaleSheetLayoutView="80" workbookViewId="0">
      <selection activeCell="A3" sqref="A3"/>
    </sheetView>
  </sheetViews>
  <sheetFormatPr defaultColWidth="8.85546875" defaultRowHeight="12.75"/>
  <cols>
    <col min="1" max="1" width="46.7109375" style="131" customWidth="1"/>
    <col min="2" max="2" width="11" style="131" customWidth="1"/>
    <col min="3" max="3" width="10" style="131" customWidth="1"/>
    <col min="4" max="4" width="11.85546875" style="131" customWidth="1"/>
    <col min="5" max="5" width="9.5703125" style="131" customWidth="1"/>
    <col min="6" max="6" width="8.85546875" style="131" customWidth="1"/>
    <col min="7" max="7" width="11.85546875" style="131" customWidth="1"/>
    <col min="8" max="8" width="11" style="131" customWidth="1"/>
    <col min="9" max="9" width="11.7109375" style="131" customWidth="1"/>
    <col min="10" max="10" width="12" style="131" customWidth="1"/>
    <col min="11" max="256" width="8.85546875" style="131"/>
    <col min="257" max="257" width="46.7109375" style="131" customWidth="1"/>
    <col min="258" max="258" width="11" style="131" customWidth="1"/>
    <col min="259" max="259" width="10" style="131" customWidth="1"/>
    <col min="260" max="260" width="11.85546875" style="131" customWidth="1"/>
    <col min="261" max="261" width="9.5703125" style="131" customWidth="1"/>
    <col min="262" max="262" width="8.85546875" style="131" customWidth="1"/>
    <col min="263" max="263" width="11.85546875" style="131" customWidth="1"/>
    <col min="264" max="264" width="11" style="131" customWidth="1"/>
    <col min="265" max="265" width="11.7109375" style="131" customWidth="1"/>
    <col min="266" max="266" width="12" style="131" customWidth="1"/>
    <col min="267" max="512" width="8.85546875" style="131"/>
    <col min="513" max="513" width="46.7109375" style="131" customWidth="1"/>
    <col min="514" max="514" width="11" style="131" customWidth="1"/>
    <col min="515" max="515" width="10" style="131" customWidth="1"/>
    <col min="516" max="516" width="11.85546875" style="131" customWidth="1"/>
    <col min="517" max="517" width="9.5703125" style="131" customWidth="1"/>
    <col min="518" max="518" width="8.85546875" style="131" customWidth="1"/>
    <col min="519" max="519" width="11.85546875" style="131" customWidth="1"/>
    <col min="520" max="520" width="11" style="131" customWidth="1"/>
    <col min="521" max="521" width="11.7109375" style="131" customWidth="1"/>
    <col min="522" max="522" width="12" style="131" customWidth="1"/>
    <col min="523" max="768" width="8.85546875" style="131"/>
    <col min="769" max="769" width="46.7109375" style="131" customWidth="1"/>
    <col min="770" max="770" width="11" style="131" customWidth="1"/>
    <col min="771" max="771" width="10" style="131" customWidth="1"/>
    <col min="772" max="772" width="11.85546875" style="131" customWidth="1"/>
    <col min="773" max="773" width="9.5703125" style="131" customWidth="1"/>
    <col min="774" max="774" width="8.85546875" style="131" customWidth="1"/>
    <col min="775" max="775" width="11.85546875" style="131" customWidth="1"/>
    <col min="776" max="776" width="11" style="131" customWidth="1"/>
    <col min="777" max="777" width="11.7109375" style="131" customWidth="1"/>
    <col min="778" max="778" width="12" style="131" customWidth="1"/>
    <col min="779" max="1024" width="8.85546875" style="131"/>
    <col min="1025" max="1025" width="46.7109375" style="131" customWidth="1"/>
    <col min="1026" max="1026" width="11" style="131" customWidth="1"/>
    <col min="1027" max="1027" width="10" style="131" customWidth="1"/>
    <col min="1028" max="1028" width="11.85546875" style="131" customWidth="1"/>
    <col min="1029" max="1029" width="9.5703125" style="131" customWidth="1"/>
    <col min="1030" max="1030" width="8.85546875" style="131" customWidth="1"/>
    <col min="1031" max="1031" width="11.85546875" style="131" customWidth="1"/>
    <col min="1032" max="1032" width="11" style="131" customWidth="1"/>
    <col min="1033" max="1033" width="11.7109375" style="131" customWidth="1"/>
    <col min="1034" max="1034" width="12" style="131" customWidth="1"/>
    <col min="1035" max="1280" width="8.85546875" style="131"/>
    <col min="1281" max="1281" width="46.7109375" style="131" customWidth="1"/>
    <col min="1282" max="1282" width="11" style="131" customWidth="1"/>
    <col min="1283" max="1283" width="10" style="131" customWidth="1"/>
    <col min="1284" max="1284" width="11.85546875" style="131" customWidth="1"/>
    <col min="1285" max="1285" width="9.5703125" style="131" customWidth="1"/>
    <col min="1286" max="1286" width="8.85546875" style="131" customWidth="1"/>
    <col min="1287" max="1287" width="11.85546875" style="131" customWidth="1"/>
    <col min="1288" max="1288" width="11" style="131" customWidth="1"/>
    <col min="1289" max="1289" width="11.7109375" style="131" customWidth="1"/>
    <col min="1290" max="1290" width="12" style="131" customWidth="1"/>
    <col min="1291" max="1536" width="8.85546875" style="131"/>
    <col min="1537" max="1537" width="46.7109375" style="131" customWidth="1"/>
    <col min="1538" max="1538" width="11" style="131" customWidth="1"/>
    <col min="1539" max="1539" width="10" style="131" customWidth="1"/>
    <col min="1540" max="1540" width="11.85546875" style="131" customWidth="1"/>
    <col min="1541" max="1541" width="9.5703125" style="131" customWidth="1"/>
    <col min="1542" max="1542" width="8.85546875" style="131" customWidth="1"/>
    <col min="1543" max="1543" width="11.85546875" style="131" customWidth="1"/>
    <col min="1544" max="1544" width="11" style="131" customWidth="1"/>
    <col min="1545" max="1545" width="11.7109375" style="131" customWidth="1"/>
    <col min="1546" max="1546" width="12" style="131" customWidth="1"/>
    <col min="1547" max="1792" width="8.85546875" style="131"/>
    <col min="1793" max="1793" width="46.7109375" style="131" customWidth="1"/>
    <col min="1794" max="1794" width="11" style="131" customWidth="1"/>
    <col min="1795" max="1795" width="10" style="131" customWidth="1"/>
    <col min="1796" max="1796" width="11.85546875" style="131" customWidth="1"/>
    <col min="1797" max="1797" width="9.5703125" style="131" customWidth="1"/>
    <col min="1798" max="1798" width="8.85546875" style="131" customWidth="1"/>
    <col min="1799" max="1799" width="11.85546875" style="131" customWidth="1"/>
    <col min="1800" max="1800" width="11" style="131" customWidth="1"/>
    <col min="1801" max="1801" width="11.7109375" style="131" customWidth="1"/>
    <col min="1802" max="1802" width="12" style="131" customWidth="1"/>
    <col min="1803" max="2048" width="8.85546875" style="131"/>
    <col min="2049" max="2049" width="46.7109375" style="131" customWidth="1"/>
    <col min="2050" max="2050" width="11" style="131" customWidth="1"/>
    <col min="2051" max="2051" width="10" style="131" customWidth="1"/>
    <col min="2052" max="2052" width="11.85546875" style="131" customWidth="1"/>
    <col min="2053" max="2053" width="9.5703125" style="131" customWidth="1"/>
    <col min="2054" max="2054" width="8.85546875" style="131" customWidth="1"/>
    <col min="2055" max="2055" width="11.85546875" style="131" customWidth="1"/>
    <col min="2056" max="2056" width="11" style="131" customWidth="1"/>
    <col min="2057" max="2057" width="11.7109375" style="131" customWidth="1"/>
    <col min="2058" max="2058" width="12" style="131" customWidth="1"/>
    <col min="2059" max="2304" width="8.85546875" style="131"/>
    <col min="2305" max="2305" width="46.7109375" style="131" customWidth="1"/>
    <col min="2306" max="2306" width="11" style="131" customWidth="1"/>
    <col min="2307" max="2307" width="10" style="131" customWidth="1"/>
    <col min="2308" max="2308" width="11.85546875" style="131" customWidth="1"/>
    <col min="2309" max="2309" width="9.5703125" style="131" customWidth="1"/>
    <col min="2310" max="2310" width="8.85546875" style="131" customWidth="1"/>
    <col min="2311" max="2311" width="11.85546875" style="131" customWidth="1"/>
    <col min="2312" max="2312" width="11" style="131" customWidth="1"/>
    <col min="2313" max="2313" width="11.7109375" style="131" customWidth="1"/>
    <col min="2314" max="2314" width="12" style="131" customWidth="1"/>
    <col min="2315" max="2560" width="8.85546875" style="131"/>
    <col min="2561" max="2561" width="46.7109375" style="131" customWidth="1"/>
    <col min="2562" max="2562" width="11" style="131" customWidth="1"/>
    <col min="2563" max="2563" width="10" style="131" customWidth="1"/>
    <col min="2564" max="2564" width="11.85546875" style="131" customWidth="1"/>
    <col min="2565" max="2565" width="9.5703125" style="131" customWidth="1"/>
    <col min="2566" max="2566" width="8.85546875" style="131" customWidth="1"/>
    <col min="2567" max="2567" width="11.85546875" style="131" customWidth="1"/>
    <col min="2568" max="2568" width="11" style="131" customWidth="1"/>
    <col min="2569" max="2569" width="11.7109375" style="131" customWidth="1"/>
    <col min="2570" max="2570" width="12" style="131" customWidth="1"/>
    <col min="2571" max="2816" width="8.85546875" style="131"/>
    <col min="2817" max="2817" width="46.7109375" style="131" customWidth="1"/>
    <col min="2818" max="2818" width="11" style="131" customWidth="1"/>
    <col min="2819" max="2819" width="10" style="131" customWidth="1"/>
    <col min="2820" max="2820" width="11.85546875" style="131" customWidth="1"/>
    <col min="2821" max="2821" width="9.5703125" style="131" customWidth="1"/>
    <col min="2822" max="2822" width="8.85546875" style="131" customWidth="1"/>
    <col min="2823" max="2823" width="11.85546875" style="131" customWidth="1"/>
    <col min="2824" max="2824" width="11" style="131" customWidth="1"/>
    <col min="2825" max="2825" width="11.7109375" style="131" customWidth="1"/>
    <col min="2826" max="2826" width="12" style="131" customWidth="1"/>
    <col min="2827" max="3072" width="8.85546875" style="131"/>
    <col min="3073" max="3073" width="46.7109375" style="131" customWidth="1"/>
    <col min="3074" max="3074" width="11" style="131" customWidth="1"/>
    <col min="3075" max="3075" width="10" style="131" customWidth="1"/>
    <col min="3076" max="3076" width="11.85546875" style="131" customWidth="1"/>
    <col min="3077" max="3077" width="9.5703125" style="131" customWidth="1"/>
    <col min="3078" max="3078" width="8.85546875" style="131" customWidth="1"/>
    <col min="3079" max="3079" width="11.85546875" style="131" customWidth="1"/>
    <col min="3080" max="3080" width="11" style="131" customWidth="1"/>
    <col min="3081" max="3081" width="11.7109375" style="131" customWidth="1"/>
    <col min="3082" max="3082" width="12" style="131" customWidth="1"/>
    <col min="3083" max="3328" width="8.85546875" style="131"/>
    <col min="3329" max="3329" width="46.7109375" style="131" customWidth="1"/>
    <col min="3330" max="3330" width="11" style="131" customWidth="1"/>
    <col min="3331" max="3331" width="10" style="131" customWidth="1"/>
    <col min="3332" max="3332" width="11.85546875" style="131" customWidth="1"/>
    <col min="3333" max="3333" width="9.5703125" style="131" customWidth="1"/>
    <col min="3334" max="3334" width="8.85546875" style="131" customWidth="1"/>
    <col min="3335" max="3335" width="11.85546875" style="131" customWidth="1"/>
    <col min="3336" max="3336" width="11" style="131" customWidth="1"/>
    <col min="3337" max="3337" width="11.7109375" style="131" customWidth="1"/>
    <col min="3338" max="3338" width="12" style="131" customWidth="1"/>
    <col min="3339" max="3584" width="8.85546875" style="131"/>
    <col min="3585" max="3585" width="46.7109375" style="131" customWidth="1"/>
    <col min="3586" max="3586" width="11" style="131" customWidth="1"/>
    <col min="3587" max="3587" width="10" style="131" customWidth="1"/>
    <col min="3588" max="3588" width="11.85546875" style="131" customWidth="1"/>
    <col min="3589" max="3589" width="9.5703125" style="131" customWidth="1"/>
    <col min="3590" max="3590" width="8.85546875" style="131" customWidth="1"/>
    <col min="3591" max="3591" width="11.85546875" style="131" customWidth="1"/>
    <col min="3592" max="3592" width="11" style="131" customWidth="1"/>
    <col min="3593" max="3593" width="11.7109375" style="131" customWidth="1"/>
    <col min="3594" max="3594" width="12" style="131" customWidth="1"/>
    <col min="3595" max="3840" width="8.85546875" style="131"/>
    <col min="3841" max="3841" width="46.7109375" style="131" customWidth="1"/>
    <col min="3842" max="3842" width="11" style="131" customWidth="1"/>
    <col min="3843" max="3843" width="10" style="131" customWidth="1"/>
    <col min="3844" max="3844" width="11.85546875" style="131" customWidth="1"/>
    <col min="3845" max="3845" width="9.5703125" style="131" customWidth="1"/>
    <col min="3846" max="3846" width="8.85546875" style="131" customWidth="1"/>
    <col min="3847" max="3847" width="11.85546875" style="131" customWidth="1"/>
    <col min="3848" max="3848" width="11" style="131" customWidth="1"/>
    <col min="3849" max="3849" width="11.7109375" style="131" customWidth="1"/>
    <col min="3850" max="3850" width="12" style="131" customWidth="1"/>
    <col min="3851" max="4096" width="8.85546875" style="131"/>
    <col min="4097" max="4097" width="46.7109375" style="131" customWidth="1"/>
    <col min="4098" max="4098" width="11" style="131" customWidth="1"/>
    <col min="4099" max="4099" width="10" style="131" customWidth="1"/>
    <col min="4100" max="4100" width="11.85546875" style="131" customWidth="1"/>
    <col min="4101" max="4101" width="9.5703125" style="131" customWidth="1"/>
    <col min="4102" max="4102" width="8.85546875" style="131" customWidth="1"/>
    <col min="4103" max="4103" width="11.85546875" style="131" customWidth="1"/>
    <col min="4104" max="4104" width="11" style="131" customWidth="1"/>
    <col min="4105" max="4105" width="11.7109375" style="131" customWidth="1"/>
    <col min="4106" max="4106" width="12" style="131" customWidth="1"/>
    <col min="4107" max="4352" width="8.85546875" style="131"/>
    <col min="4353" max="4353" width="46.7109375" style="131" customWidth="1"/>
    <col min="4354" max="4354" width="11" style="131" customWidth="1"/>
    <col min="4355" max="4355" width="10" style="131" customWidth="1"/>
    <col min="4356" max="4356" width="11.85546875" style="131" customWidth="1"/>
    <col min="4357" max="4357" width="9.5703125" style="131" customWidth="1"/>
    <col min="4358" max="4358" width="8.85546875" style="131" customWidth="1"/>
    <col min="4359" max="4359" width="11.85546875" style="131" customWidth="1"/>
    <col min="4360" max="4360" width="11" style="131" customWidth="1"/>
    <col min="4361" max="4361" width="11.7109375" style="131" customWidth="1"/>
    <col min="4362" max="4362" width="12" style="131" customWidth="1"/>
    <col min="4363" max="4608" width="8.85546875" style="131"/>
    <col min="4609" max="4609" width="46.7109375" style="131" customWidth="1"/>
    <col min="4610" max="4610" width="11" style="131" customWidth="1"/>
    <col min="4611" max="4611" width="10" style="131" customWidth="1"/>
    <col min="4612" max="4612" width="11.85546875" style="131" customWidth="1"/>
    <col min="4613" max="4613" width="9.5703125" style="131" customWidth="1"/>
    <col min="4614" max="4614" width="8.85546875" style="131" customWidth="1"/>
    <col min="4615" max="4615" width="11.85546875" style="131" customWidth="1"/>
    <col min="4616" max="4616" width="11" style="131" customWidth="1"/>
    <col min="4617" max="4617" width="11.7109375" style="131" customWidth="1"/>
    <col min="4618" max="4618" width="12" style="131" customWidth="1"/>
    <col min="4619" max="4864" width="8.85546875" style="131"/>
    <col min="4865" max="4865" width="46.7109375" style="131" customWidth="1"/>
    <col min="4866" max="4866" width="11" style="131" customWidth="1"/>
    <col min="4867" max="4867" width="10" style="131" customWidth="1"/>
    <col min="4868" max="4868" width="11.85546875" style="131" customWidth="1"/>
    <col min="4869" max="4869" width="9.5703125" style="131" customWidth="1"/>
    <col min="4870" max="4870" width="8.85546875" style="131" customWidth="1"/>
    <col min="4871" max="4871" width="11.85546875" style="131" customWidth="1"/>
    <col min="4872" max="4872" width="11" style="131" customWidth="1"/>
    <col min="4873" max="4873" width="11.7109375" style="131" customWidth="1"/>
    <col min="4874" max="4874" width="12" style="131" customWidth="1"/>
    <col min="4875" max="5120" width="8.85546875" style="131"/>
    <col min="5121" max="5121" width="46.7109375" style="131" customWidth="1"/>
    <col min="5122" max="5122" width="11" style="131" customWidth="1"/>
    <col min="5123" max="5123" width="10" style="131" customWidth="1"/>
    <col min="5124" max="5124" width="11.85546875" style="131" customWidth="1"/>
    <col min="5125" max="5125" width="9.5703125" style="131" customWidth="1"/>
    <col min="5126" max="5126" width="8.85546875" style="131" customWidth="1"/>
    <col min="5127" max="5127" width="11.85546875" style="131" customWidth="1"/>
    <col min="5128" max="5128" width="11" style="131" customWidth="1"/>
    <col min="5129" max="5129" width="11.7109375" style="131" customWidth="1"/>
    <col min="5130" max="5130" width="12" style="131" customWidth="1"/>
    <col min="5131" max="5376" width="8.85546875" style="131"/>
    <col min="5377" max="5377" width="46.7109375" style="131" customWidth="1"/>
    <col min="5378" max="5378" width="11" style="131" customWidth="1"/>
    <col min="5379" max="5379" width="10" style="131" customWidth="1"/>
    <col min="5380" max="5380" width="11.85546875" style="131" customWidth="1"/>
    <col min="5381" max="5381" width="9.5703125" style="131" customWidth="1"/>
    <col min="5382" max="5382" width="8.85546875" style="131" customWidth="1"/>
    <col min="5383" max="5383" width="11.85546875" style="131" customWidth="1"/>
    <col min="5384" max="5384" width="11" style="131" customWidth="1"/>
    <col min="5385" max="5385" width="11.7109375" style="131" customWidth="1"/>
    <col min="5386" max="5386" width="12" style="131" customWidth="1"/>
    <col min="5387" max="5632" width="8.85546875" style="131"/>
    <col min="5633" max="5633" width="46.7109375" style="131" customWidth="1"/>
    <col min="5634" max="5634" width="11" style="131" customWidth="1"/>
    <col min="5635" max="5635" width="10" style="131" customWidth="1"/>
    <col min="5636" max="5636" width="11.85546875" style="131" customWidth="1"/>
    <col min="5637" max="5637" width="9.5703125" style="131" customWidth="1"/>
    <col min="5638" max="5638" width="8.85546875" style="131" customWidth="1"/>
    <col min="5639" max="5639" width="11.85546875" style="131" customWidth="1"/>
    <col min="5640" max="5640" width="11" style="131" customWidth="1"/>
    <col min="5641" max="5641" width="11.7109375" style="131" customWidth="1"/>
    <col min="5642" max="5642" width="12" style="131" customWidth="1"/>
    <col min="5643" max="5888" width="8.85546875" style="131"/>
    <col min="5889" max="5889" width="46.7109375" style="131" customWidth="1"/>
    <col min="5890" max="5890" width="11" style="131" customWidth="1"/>
    <col min="5891" max="5891" width="10" style="131" customWidth="1"/>
    <col min="5892" max="5892" width="11.85546875" style="131" customWidth="1"/>
    <col min="5893" max="5893" width="9.5703125" style="131" customWidth="1"/>
    <col min="5894" max="5894" width="8.85546875" style="131" customWidth="1"/>
    <col min="5895" max="5895" width="11.85546875" style="131" customWidth="1"/>
    <col min="5896" max="5896" width="11" style="131" customWidth="1"/>
    <col min="5897" max="5897" width="11.7109375" style="131" customWidth="1"/>
    <col min="5898" max="5898" width="12" style="131" customWidth="1"/>
    <col min="5899" max="6144" width="8.85546875" style="131"/>
    <col min="6145" max="6145" width="46.7109375" style="131" customWidth="1"/>
    <col min="6146" max="6146" width="11" style="131" customWidth="1"/>
    <col min="6147" max="6147" width="10" style="131" customWidth="1"/>
    <col min="6148" max="6148" width="11.85546875" style="131" customWidth="1"/>
    <col min="6149" max="6149" width="9.5703125" style="131" customWidth="1"/>
    <col min="6150" max="6150" width="8.85546875" style="131" customWidth="1"/>
    <col min="6151" max="6151" width="11.85546875" style="131" customWidth="1"/>
    <col min="6152" max="6152" width="11" style="131" customWidth="1"/>
    <col min="6153" max="6153" width="11.7109375" style="131" customWidth="1"/>
    <col min="6154" max="6154" width="12" style="131" customWidth="1"/>
    <col min="6155" max="6400" width="8.85546875" style="131"/>
    <col min="6401" max="6401" width="46.7109375" style="131" customWidth="1"/>
    <col min="6402" max="6402" width="11" style="131" customWidth="1"/>
    <col min="6403" max="6403" width="10" style="131" customWidth="1"/>
    <col min="6404" max="6404" width="11.85546875" style="131" customWidth="1"/>
    <col min="6405" max="6405" width="9.5703125" style="131" customWidth="1"/>
    <col min="6406" max="6406" width="8.85546875" style="131" customWidth="1"/>
    <col min="6407" max="6407" width="11.85546875" style="131" customWidth="1"/>
    <col min="6408" max="6408" width="11" style="131" customWidth="1"/>
    <col min="6409" max="6409" width="11.7109375" style="131" customWidth="1"/>
    <col min="6410" max="6410" width="12" style="131" customWidth="1"/>
    <col min="6411" max="6656" width="8.85546875" style="131"/>
    <col min="6657" max="6657" width="46.7109375" style="131" customWidth="1"/>
    <col min="6658" max="6658" width="11" style="131" customWidth="1"/>
    <col min="6659" max="6659" width="10" style="131" customWidth="1"/>
    <col min="6660" max="6660" width="11.85546875" style="131" customWidth="1"/>
    <col min="6661" max="6661" width="9.5703125" style="131" customWidth="1"/>
    <col min="6662" max="6662" width="8.85546875" style="131" customWidth="1"/>
    <col min="6663" max="6663" width="11.85546875" style="131" customWidth="1"/>
    <col min="6664" max="6664" width="11" style="131" customWidth="1"/>
    <col min="6665" max="6665" width="11.7109375" style="131" customWidth="1"/>
    <col min="6666" max="6666" width="12" style="131" customWidth="1"/>
    <col min="6667" max="6912" width="8.85546875" style="131"/>
    <col min="6913" max="6913" width="46.7109375" style="131" customWidth="1"/>
    <col min="6914" max="6914" width="11" style="131" customWidth="1"/>
    <col min="6915" max="6915" width="10" style="131" customWidth="1"/>
    <col min="6916" max="6916" width="11.85546875" style="131" customWidth="1"/>
    <col min="6917" max="6917" width="9.5703125" style="131" customWidth="1"/>
    <col min="6918" max="6918" width="8.85546875" style="131" customWidth="1"/>
    <col min="6919" max="6919" width="11.85546875" style="131" customWidth="1"/>
    <col min="6920" max="6920" width="11" style="131" customWidth="1"/>
    <col min="6921" max="6921" width="11.7109375" style="131" customWidth="1"/>
    <col min="6922" max="6922" width="12" style="131" customWidth="1"/>
    <col min="6923" max="7168" width="8.85546875" style="131"/>
    <col min="7169" max="7169" width="46.7109375" style="131" customWidth="1"/>
    <col min="7170" max="7170" width="11" style="131" customWidth="1"/>
    <col min="7171" max="7171" width="10" style="131" customWidth="1"/>
    <col min="7172" max="7172" width="11.85546875" style="131" customWidth="1"/>
    <col min="7173" max="7173" width="9.5703125" style="131" customWidth="1"/>
    <col min="7174" max="7174" width="8.85546875" style="131" customWidth="1"/>
    <col min="7175" max="7175" width="11.85546875" style="131" customWidth="1"/>
    <col min="7176" max="7176" width="11" style="131" customWidth="1"/>
    <col min="7177" max="7177" width="11.7109375" style="131" customWidth="1"/>
    <col min="7178" max="7178" width="12" style="131" customWidth="1"/>
    <col min="7179" max="7424" width="8.85546875" style="131"/>
    <col min="7425" max="7425" width="46.7109375" style="131" customWidth="1"/>
    <col min="7426" max="7426" width="11" style="131" customWidth="1"/>
    <col min="7427" max="7427" width="10" style="131" customWidth="1"/>
    <col min="7428" max="7428" width="11.85546875" style="131" customWidth="1"/>
    <col min="7429" max="7429" width="9.5703125" style="131" customWidth="1"/>
    <col min="7430" max="7430" width="8.85546875" style="131" customWidth="1"/>
    <col min="7431" max="7431" width="11.85546875" style="131" customWidth="1"/>
    <col min="7432" max="7432" width="11" style="131" customWidth="1"/>
    <col min="7433" max="7433" width="11.7109375" style="131" customWidth="1"/>
    <col min="7434" max="7434" width="12" style="131" customWidth="1"/>
    <col min="7435" max="7680" width="8.85546875" style="131"/>
    <col min="7681" max="7681" width="46.7109375" style="131" customWidth="1"/>
    <col min="7682" max="7682" width="11" style="131" customWidth="1"/>
    <col min="7683" max="7683" width="10" style="131" customWidth="1"/>
    <col min="7684" max="7684" width="11.85546875" style="131" customWidth="1"/>
    <col min="7685" max="7685" width="9.5703125" style="131" customWidth="1"/>
    <col min="7686" max="7686" width="8.85546875" style="131" customWidth="1"/>
    <col min="7687" max="7687" width="11.85546875" style="131" customWidth="1"/>
    <col min="7688" max="7688" width="11" style="131" customWidth="1"/>
    <col min="7689" max="7689" width="11.7109375" style="131" customWidth="1"/>
    <col min="7690" max="7690" width="12" style="131" customWidth="1"/>
    <col min="7691" max="7936" width="8.85546875" style="131"/>
    <col min="7937" max="7937" width="46.7109375" style="131" customWidth="1"/>
    <col min="7938" max="7938" width="11" style="131" customWidth="1"/>
    <col min="7939" max="7939" width="10" style="131" customWidth="1"/>
    <col min="7940" max="7940" width="11.85546875" style="131" customWidth="1"/>
    <col min="7941" max="7941" width="9.5703125" style="131" customWidth="1"/>
    <col min="7942" max="7942" width="8.85546875" style="131" customWidth="1"/>
    <col min="7943" max="7943" width="11.85546875" style="131" customWidth="1"/>
    <col min="7944" max="7944" width="11" style="131" customWidth="1"/>
    <col min="7945" max="7945" width="11.7109375" style="131" customWidth="1"/>
    <col min="7946" max="7946" width="12" style="131" customWidth="1"/>
    <col min="7947" max="8192" width="8.85546875" style="131"/>
    <col min="8193" max="8193" width="46.7109375" style="131" customWidth="1"/>
    <col min="8194" max="8194" width="11" style="131" customWidth="1"/>
    <col min="8195" max="8195" width="10" style="131" customWidth="1"/>
    <col min="8196" max="8196" width="11.85546875" style="131" customWidth="1"/>
    <col min="8197" max="8197" width="9.5703125" style="131" customWidth="1"/>
    <col min="8198" max="8198" width="8.85546875" style="131" customWidth="1"/>
    <col min="8199" max="8199" width="11.85546875" style="131" customWidth="1"/>
    <col min="8200" max="8200" width="11" style="131" customWidth="1"/>
    <col min="8201" max="8201" width="11.7109375" style="131" customWidth="1"/>
    <col min="8202" max="8202" width="12" style="131" customWidth="1"/>
    <col min="8203" max="8448" width="8.85546875" style="131"/>
    <col min="8449" max="8449" width="46.7109375" style="131" customWidth="1"/>
    <col min="8450" max="8450" width="11" style="131" customWidth="1"/>
    <col min="8451" max="8451" width="10" style="131" customWidth="1"/>
    <col min="8452" max="8452" width="11.85546875" style="131" customWidth="1"/>
    <col min="8453" max="8453" width="9.5703125" style="131" customWidth="1"/>
    <col min="8454" max="8454" width="8.85546875" style="131" customWidth="1"/>
    <col min="8455" max="8455" width="11.85546875" style="131" customWidth="1"/>
    <col min="8456" max="8456" width="11" style="131" customWidth="1"/>
    <col min="8457" max="8457" width="11.7109375" style="131" customWidth="1"/>
    <col min="8458" max="8458" width="12" style="131" customWidth="1"/>
    <col min="8459" max="8704" width="8.85546875" style="131"/>
    <col min="8705" max="8705" width="46.7109375" style="131" customWidth="1"/>
    <col min="8706" max="8706" width="11" style="131" customWidth="1"/>
    <col min="8707" max="8707" width="10" style="131" customWidth="1"/>
    <col min="8708" max="8708" width="11.85546875" style="131" customWidth="1"/>
    <col min="8709" max="8709" width="9.5703125" style="131" customWidth="1"/>
    <col min="8710" max="8710" width="8.85546875" style="131" customWidth="1"/>
    <col min="8711" max="8711" width="11.85546875" style="131" customWidth="1"/>
    <col min="8712" max="8712" width="11" style="131" customWidth="1"/>
    <col min="8713" max="8713" width="11.7109375" style="131" customWidth="1"/>
    <col min="8714" max="8714" width="12" style="131" customWidth="1"/>
    <col min="8715" max="8960" width="8.85546875" style="131"/>
    <col min="8961" max="8961" width="46.7109375" style="131" customWidth="1"/>
    <col min="8962" max="8962" width="11" style="131" customWidth="1"/>
    <col min="8963" max="8963" width="10" style="131" customWidth="1"/>
    <col min="8964" max="8964" width="11.85546875" style="131" customWidth="1"/>
    <col min="8965" max="8965" width="9.5703125" style="131" customWidth="1"/>
    <col min="8966" max="8966" width="8.85546875" style="131" customWidth="1"/>
    <col min="8967" max="8967" width="11.85546875" style="131" customWidth="1"/>
    <col min="8968" max="8968" width="11" style="131" customWidth="1"/>
    <col min="8969" max="8969" width="11.7109375" style="131" customWidth="1"/>
    <col min="8970" max="8970" width="12" style="131" customWidth="1"/>
    <col min="8971" max="9216" width="8.85546875" style="131"/>
    <col min="9217" max="9217" width="46.7109375" style="131" customWidth="1"/>
    <col min="9218" max="9218" width="11" style="131" customWidth="1"/>
    <col min="9219" max="9219" width="10" style="131" customWidth="1"/>
    <col min="9220" max="9220" width="11.85546875" style="131" customWidth="1"/>
    <col min="9221" max="9221" width="9.5703125" style="131" customWidth="1"/>
    <col min="9222" max="9222" width="8.85546875" style="131" customWidth="1"/>
    <col min="9223" max="9223" width="11.85546875" style="131" customWidth="1"/>
    <col min="9224" max="9224" width="11" style="131" customWidth="1"/>
    <col min="9225" max="9225" width="11.7109375" style="131" customWidth="1"/>
    <col min="9226" max="9226" width="12" style="131" customWidth="1"/>
    <col min="9227" max="9472" width="8.85546875" style="131"/>
    <col min="9473" max="9473" width="46.7109375" style="131" customWidth="1"/>
    <col min="9474" max="9474" width="11" style="131" customWidth="1"/>
    <col min="9475" max="9475" width="10" style="131" customWidth="1"/>
    <col min="9476" max="9476" width="11.85546875" style="131" customWidth="1"/>
    <col min="9477" max="9477" width="9.5703125" style="131" customWidth="1"/>
    <col min="9478" max="9478" width="8.85546875" style="131" customWidth="1"/>
    <col min="9479" max="9479" width="11.85546875" style="131" customWidth="1"/>
    <col min="9480" max="9480" width="11" style="131" customWidth="1"/>
    <col min="9481" max="9481" width="11.7109375" style="131" customWidth="1"/>
    <col min="9482" max="9482" width="12" style="131" customWidth="1"/>
    <col min="9483" max="9728" width="8.85546875" style="131"/>
    <col min="9729" max="9729" width="46.7109375" style="131" customWidth="1"/>
    <col min="9730" max="9730" width="11" style="131" customWidth="1"/>
    <col min="9731" max="9731" width="10" style="131" customWidth="1"/>
    <col min="9732" max="9732" width="11.85546875" style="131" customWidth="1"/>
    <col min="9733" max="9733" width="9.5703125" style="131" customWidth="1"/>
    <col min="9734" max="9734" width="8.85546875" style="131" customWidth="1"/>
    <col min="9735" max="9735" width="11.85546875" style="131" customWidth="1"/>
    <col min="9736" max="9736" width="11" style="131" customWidth="1"/>
    <col min="9737" max="9737" width="11.7109375" style="131" customWidth="1"/>
    <col min="9738" max="9738" width="12" style="131" customWidth="1"/>
    <col min="9739" max="9984" width="8.85546875" style="131"/>
    <col min="9985" max="9985" width="46.7109375" style="131" customWidth="1"/>
    <col min="9986" max="9986" width="11" style="131" customWidth="1"/>
    <col min="9987" max="9987" width="10" style="131" customWidth="1"/>
    <col min="9988" max="9988" width="11.85546875" style="131" customWidth="1"/>
    <col min="9989" max="9989" width="9.5703125" style="131" customWidth="1"/>
    <col min="9990" max="9990" width="8.85546875" style="131" customWidth="1"/>
    <col min="9991" max="9991" width="11.85546875" style="131" customWidth="1"/>
    <col min="9992" max="9992" width="11" style="131" customWidth="1"/>
    <col min="9993" max="9993" width="11.7109375" style="131" customWidth="1"/>
    <col min="9994" max="9994" width="12" style="131" customWidth="1"/>
    <col min="9995" max="10240" width="8.85546875" style="131"/>
    <col min="10241" max="10241" width="46.7109375" style="131" customWidth="1"/>
    <col min="10242" max="10242" width="11" style="131" customWidth="1"/>
    <col min="10243" max="10243" width="10" style="131" customWidth="1"/>
    <col min="10244" max="10244" width="11.85546875" style="131" customWidth="1"/>
    <col min="10245" max="10245" width="9.5703125" style="131" customWidth="1"/>
    <col min="10246" max="10246" width="8.85546875" style="131" customWidth="1"/>
    <col min="10247" max="10247" width="11.85546875" style="131" customWidth="1"/>
    <col min="10248" max="10248" width="11" style="131" customWidth="1"/>
    <col min="10249" max="10249" width="11.7109375" style="131" customWidth="1"/>
    <col min="10250" max="10250" width="12" style="131" customWidth="1"/>
    <col min="10251" max="10496" width="8.85546875" style="131"/>
    <col min="10497" max="10497" width="46.7109375" style="131" customWidth="1"/>
    <col min="10498" max="10498" width="11" style="131" customWidth="1"/>
    <col min="10499" max="10499" width="10" style="131" customWidth="1"/>
    <col min="10500" max="10500" width="11.85546875" style="131" customWidth="1"/>
    <col min="10501" max="10501" width="9.5703125" style="131" customWidth="1"/>
    <col min="10502" max="10502" width="8.85546875" style="131" customWidth="1"/>
    <col min="10503" max="10503" width="11.85546875" style="131" customWidth="1"/>
    <col min="10504" max="10504" width="11" style="131" customWidth="1"/>
    <col min="10505" max="10505" width="11.7109375" style="131" customWidth="1"/>
    <col min="10506" max="10506" width="12" style="131" customWidth="1"/>
    <col min="10507" max="10752" width="8.85546875" style="131"/>
    <col min="10753" max="10753" width="46.7109375" style="131" customWidth="1"/>
    <col min="10754" max="10754" width="11" style="131" customWidth="1"/>
    <col min="10755" max="10755" width="10" style="131" customWidth="1"/>
    <col min="10756" max="10756" width="11.85546875" style="131" customWidth="1"/>
    <col min="10757" max="10757" width="9.5703125" style="131" customWidth="1"/>
    <col min="10758" max="10758" width="8.85546875" style="131" customWidth="1"/>
    <col min="10759" max="10759" width="11.85546875" style="131" customWidth="1"/>
    <col min="10760" max="10760" width="11" style="131" customWidth="1"/>
    <col min="10761" max="10761" width="11.7109375" style="131" customWidth="1"/>
    <col min="10762" max="10762" width="12" style="131" customWidth="1"/>
    <col min="10763" max="11008" width="8.85546875" style="131"/>
    <col min="11009" max="11009" width="46.7109375" style="131" customWidth="1"/>
    <col min="11010" max="11010" width="11" style="131" customWidth="1"/>
    <col min="11011" max="11011" width="10" style="131" customWidth="1"/>
    <col min="11012" max="11012" width="11.85546875" style="131" customWidth="1"/>
    <col min="11013" max="11013" width="9.5703125" style="131" customWidth="1"/>
    <col min="11014" max="11014" width="8.85546875" style="131" customWidth="1"/>
    <col min="11015" max="11015" width="11.85546875" style="131" customWidth="1"/>
    <col min="11016" max="11016" width="11" style="131" customWidth="1"/>
    <col min="11017" max="11017" width="11.7109375" style="131" customWidth="1"/>
    <col min="11018" max="11018" width="12" style="131" customWidth="1"/>
    <col min="11019" max="11264" width="8.85546875" style="131"/>
    <col min="11265" max="11265" width="46.7109375" style="131" customWidth="1"/>
    <col min="11266" max="11266" width="11" style="131" customWidth="1"/>
    <col min="11267" max="11267" width="10" style="131" customWidth="1"/>
    <col min="11268" max="11268" width="11.85546875" style="131" customWidth="1"/>
    <col min="11269" max="11269" width="9.5703125" style="131" customWidth="1"/>
    <col min="11270" max="11270" width="8.85546875" style="131" customWidth="1"/>
    <col min="11271" max="11271" width="11.85546875" style="131" customWidth="1"/>
    <col min="11272" max="11272" width="11" style="131" customWidth="1"/>
    <col min="11273" max="11273" width="11.7109375" style="131" customWidth="1"/>
    <col min="11274" max="11274" width="12" style="131" customWidth="1"/>
    <col min="11275" max="11520" width="8.85546875" style="131"/>
    <col min="11521" max="11521" width="46.7109375" style="131" customWidth="1"/>
    <col min="11522" max="11522" width="11" style="131" customWidth="1"/>
    <col min="11523" max="11523" width="10" style="131" customWidth="1"/>
    <col min="11524" max="11524" width="11.85546875" style="131" customWidth="1"/>
    <col min="11525" max="11525" width="9.5703125" style="131" customWidth="1"/>
    <col min="11526" max="11526" width="8.85546875" style="131" customWidth="1"/>
    <col min="11527" max="11527" width="11.85546875" style="131" customWidth="1"/>
    <col min="11528" max="11528" width="11" style="131" customWidth="1"/>
    <col min="11529" max="11529" width="11.7109375" style="131" customWidth="1"/>
    <col min="11530" max="11530" width="12" style="131" customWidth="1"/>
    <col min="11531" max="11776" width="8.85546875" style="131"/>
    <col min="11777" max="11777" width="46.7109375" style="131" customWidth="1"/>
    <col min="11778" max="11778" width="11" style="131" customWidth="1"/>
    <col min="11779" max="11779" width="10" style="131" customWidth="1"/>
    <col min="11780" max="11780" width="11.85546875" style="131" customWidth="1"/>
    <col min="11781" max="11781" width="9.5703125" style="131" customWidth="1"/>
    <col min="11782" max="11782" width="8.85546875" style="131" customWidth="1"/>
    <col min="11783" max="11783" width="11.85546875" style="131" customWidth="1"/>
    <col min="11784" max="11784" width="11" style="131" customWidth="1"/>
    <col min="11785" max="11785" width="11.7109375" style="131" customWidth="1"/>
    <col min="11786" max="11786" width="12" style="131" customWidth="1"/>
    <col min="11787" max="12032" width="8.85546875" style="131"/>
    <col min="12033" max="12033" width="46.7109375" style="131" customWidth="1"/>
    <col min="12034" max="12034" width="11" style="131" customWidth="1"/>
    <col min="12035" max="12035" width="10" style="131" customWidth="1"/>
    <col min="12036" max="12036" width="11.85546875" style="131" customWidth="1"/>
    <col min="12037" max="12037" width="9.5703125" style="131" customWidth="1"/>
    <col min="12038" max="12038" width="8.85546875" style="131" customWidth="1"/>
    <col min="12039" max="12039" width="11.85546875" style="131" customWidth="1"/>
    <col min="12040" max="12040" width="11" style="131" customWidth="1"/>
    <col min="12041" max="12041" width="11.7109375" style="131" customWidth="1"/>
    <col min="12042" max="12042" width="12" style="131" customWidth="1"/>
    <col min="12043" max="12288" width="8.85546875" style="131"/>
    <col min="12289" max="12289" width="46.7109375" style="131" customWidth="1"/>
    <col min="12290" max="12290" width="11" style="131" customWidth="1"/>
    <col min="12291" max="12291" width="10" style="131" customWidth="1"/>
    <col min="12292" max="12292" width="11.85546875" style="131" customWidth="1"/>
    <col min="12293" max="12293" width="9.5703125" style="131" customWidth="1"/>
    <col min="12294" max="12294" width="8.85546875" style="131" customWidth="1"/>
    <col min="12295" max="12295" width="11.85546875" style="131" customWidth="1"/>
    <col min="12296" max="12296" width="11" style="131" customWidth="1"/>
    <col min="12297" max="12297" width="11.7109375" style="131" customWidth="1"/>
    <col min="12298" max="12298" width="12" style="131" customWidth="1"/>
    <col min="12299" max="12544" width="8.85546875" style="131"/>
    <col min="12545" max="12545" width="46.7109375" style="131" customWidth="1"/>
    <col min="12546" max="12546" width="11" style="131" customWidth="1"/>
    <col min="12547" max="12547" width="10" style="131" customWidth="1"/>
    <col min="12548" max="12548" width="11.85546875" style="131" customWidth="1"/>
    <col min="12549" max="12549" width="9.5703125" style="131" customWidth="1"/>
    <col min="12550" max="12550" width="8.85546875" style="131" customWidth="1"/>
    <col min="12551" max="12551" width="11.85546875" style="131" customWidth="1"/>
    <col min="12552" max="12552" width="11" style="131" customWidth="1"/>
    <col min="12553" max="12553" width="11.7109375" style="131" customWidth="1"/>
    <col min="12554" max="12554" width="12" style="131" customWidth="1"/>
    <col min="12555" max="12800" width="8.85546875" style="131"/>
    <col min="12801" max="12801" width="46.7109375" style="131" customWidth="1"/>
    <col min="12802" max="12802" width="11" style="131" customWidth="1"/>
    <col min="12803" max="12803" width="10" style="131" customWidth="1"/>
    <col min="12804" max="12804" width="11.85546875" style="131" customWidth="1"/>
    <col min="12805" max="12805" width="9.5703125" style="131" customWidth="1"/>
    <col min="12806" max="12806" width="8.85546875" style="131" customWidth="1"/>
    <col min="12807" max="12807" width="11.85546875" style="131" customWidth="1"/>
    <col min="12808" max="12808" width="11" style="131" customWidth="1"/>
    <col min="12809" max="12809" width="11.7109375" style="131" customWidth="1"/>
    <col min="12810" max="12810" width="12" style="131" customWidth="1"/>
    <col min="12811" max="13056" width="8.85546875" style="131"/>
    <col min="13057" max="13057" width="46.7109375" style="131" customWidth="1"/>
    <col min="13058" max="13058" width="11" style="131" customWidth="1"/>
    <col min="13059" max="13059" width="10" style="131" customWidth="1"/>
    <col min="13060" max="13060" width="11.85546875" style="131" customWidth="1"/>
    <col min="13061" max="13061" width="9.5703125" style="131" customWidth="1"/>
    <col min="13062" max="13062" width="8.85546875" style="131" customWidth="1"/>
    <col min="13063" max="13063" width="11.85546875" style="131" customWidth="1"/>
    <col min="13064" max="13064" width="11" style="131" customWidth="1"/>
    <col min="13065" max="13065" width="11.7109375" style="131" customWidth="1"/>
    <col min="13066" max="13066" width="12" style="131" customWidth="1"/>
    <col min="13067" max="13312" width="8.85546875" style="131"/>
    <col min="13313" max="13313" width="46.7109375" style="131" customWidth="1"/>
    <col min="13314" max="13314" width="11" style="131" customWidth="1"/>
    <col min="13315" max="13315" width="10" style="131" customWidth="1"/>
    <col min="13316" max="13316" width="11.85546875" style="131" customWidth="1"/>
    <col min="13317" max="13317" width="9.5703125" style="131" customWidth="1"/>
    <col min="13318" max="13318" width="8.85546875" style="131" customWidth="1"/>
    <col min="13319" max="13319" width="11.85546875" style="131" customWidth="1"/>
    <col min="13320" max="13320" width="11" style="131" customWidth="1"/>
    <col min="13321" max="13321" width="11.7109375" style="131" customWidth="1"/>
    <col min="13322" max="13322" width="12" style="131" customWidth="1"/>
    <col min="13323" max="13568" width="8.85546875" style="131"/>
    <col min="13569" max="13569" width="46.7109375" style="131" customWidth="1"/>
    <col min="13570" max="13570" width="11" style="131" customWidth="1"/>
    <col min="13571" max="13571" width="10" style="131" customWidth="1"/>
    <col min="13572" max="13572" width="11.85546875" style="131" customWidth="1"/>
    <col min="13573" max="13573" width="9.5703125" style="131" customWidth="1"/>
    <col min="13574" max="13574" width="8.85546875" style="131" customWidth="1"/>
    <col min="13575" max="13575" width="11.85546875" style="131" customWidth="1"/>
    <col min="13576" max="13576" width="11" style="131" customWidth="1"/>
    <col min="13577" max="13577" width="11.7109375" style="131" customWidth="1"/>
    <col min="13578" max="13578" width="12" style="131" customWidth="1"/>
    <col min="13579" max="13824" width="8.85546875" style="131"/>
    <col min="13825" max="13825" width="46.7109375" style="131" customWidth="1"/>
    <col min="13826" max="13826" width="11" style="131" customWidth="1"/>
    <col min="13827" max="13827" width="10" style="131" customWidth="1"/>
    <col min="13828" max="13828" width="11.85546875" style="131" customWidth="1"/>
    <col min="13829" max="13829" width="9.5703125" style="131" customWidth="1"/>
    <col min="13830" max="13830" width="8.85546875" style="131" customWidth="1"/>
    <col min="13831" max="13831" width="11.85546875" style="131" customWidth="1"/>
    <col min="13832" max="13832" width="11" style="131" customWidth="1"/>
    <col min="13833" max="13833" width="11.7109375" style="131" customWidth="1"/>
    <col min="13834" max="13834" width="12" style="131" customWidth="1"/>
    <col min="13835" max="14080" width="8.85546875" style="131"/>
    <col min="14081" max="14081" width="46.7109375" style="131" customWidth="1"/>
    <col min="14082" max="14082" width="11" style="131" customWidth="1"/>
    <col min="14083" max="14083" width="10" style="131" customWidth="1"/>
    <col min="14084" max="14084" width="11.85546875" style="131" customWidth="1"/>
    <col min="14085" max="14085" width="9.5703125" style="131" customWidth="1"/>
    <col min="14086" max="14086" width="8.85546875" style="131" customWidth="1"/>
    <col min="14087" max="14087" width="11.85546875" style="131" customWidth="1"/>
    <col min="14088" max="14088" width="11" style="131" customWidth="1"/>
    <col min="14089" max="14089" width="11.7109375" style="131" customWidth="1"/>
    <col min="14090" max="14090" width="12" style="131" customWidth="1"/>
    <col min="14091" max="14336" width="8.85546875" style="131"/>
    <col min="14337" max="14337" width="46.7109375" style="131" customWidth="1"/>
    <col min="14338" max="14338" width="11" style="131" customWidth="1"/>
    <col min="14339" max="14339" width="10" style="131" customWidth="1"/>
    <col min="14340" max="14340" width="11.85546875" style="131" customWidth="1"/>
    <col min="14341" max="14341" width="9.5703125" style="131" customWidth="1"/>
    <col min="14342" max="14342" width="8.85546875" style="131" customWidth="1"/>
    <col min="14343" max="14343" width="11.85546875" style="131" customWidth="1"/>
    <col min="14344" max="14344" width="11" style="131" customWidth="1"/>
    <col min="14345" max="14345" width="11.7109375" style="131" customWidth="1"/>
    <col min="14346" max="14346" width="12" style="131" customWidth="1"/>
    <col min="14347" max="14592" width="8.85546875" style="131"/>
    <col min="14593" max="14593" width="46.7109375" style="131" customWidth="1"/>
    <col min="14594" max="14594" width="11" style="131" customWidth="1"/>
    <col min="14595" max="14595" width="10" style="131" customWidth="1"/>
    <col min="14596" max="14596" width="11.85546875" style="131" customWidth="1"/>
    <col min="14597" max="14597" width="9.5703125" style="131" customWidth="1"/>
    <col min="14598" max="14598" width="8.85546875" style="131" customWidth="1"/>
    <col min="14599" max="14599" width="11.85546875" style="131" customWidth="1"/>
    <col min="14600" max="14600" width="11" style="131" customWidth="1"/>
    <col min="14601" max="14601" width="11.7109375" style="131" customWidth="1"/>
    <col min="14602" max="14602" width="12" style="131" customWidth="1"/>
    <col min="14603" max="14848" width="8.85546875" style="131"/>
    <col min="14849" max="14849" width="46.7109375" style="131" customWidth="1"/>
    <col min="14850" max="14850" width="11" style="131" customWidth="1"/>
    <col min="14851" max="14851" width="10" style="131" customWidth="1"/>
    <col min="14852" max="14852" width="11.85546875" style="131" customWidth="1"/>
    <col min="14853" max="14853" width="9.5703125" style="131" customWidth="1"/>
    <col min="14854" max="14854" width="8.85546875" style="131" customWidth="1"/>
    <col min="14855" max="14855" width="11.85546875" style="131" customWidth="1"/>
    <col min="14856" max="14856" width="11" style="131" customWidth="1"/>
    <col min="14857" max="14857" width="11.7109375" style="131" customWidth="1"/>
    <col min="14858" max="14858" width="12" style="131" customWidth="1"/>
    <col min="14859" max="15104" width="8.85546875" style="131"/>
    <col min="15105" max="15105" width="46.7109375" style="131" customWidth="1"/>
    <col min="15106" max="15106" width="11" style="131" customWidth="1"/>
    <col min="15107" max="15107" width="10" style="131" customWidth="1"/>
    <col min="15108" max="15108" width="11.85546875" style="131" customWidth="1"/>
    <col min="15109" max="15109" width="9.5703125" style="131" customWidth="1"/>
    <col min="15110" max="15110" width="8.85546875" style="131" customWidth="1"/>
    <col min="15111" max="15111" width="11.85546875" style="131" customWidth="1"/>
    <col min="15112" max="15112" width="11" style="131" customWidth="1"/>
    <col min="15113" max="15113" width="11.7109375" style="131" customWidth="1"/>
    <col min="15114" max="15114" width="12" style="131" customWidth="1"/>
    <col min="15115" max="15360" width="8.85546875" style="131"/>
    <col min="15361" max="15361" width="46.7109375" style="131" customWidth="1"/>
    <col min="15362" max="15362" width="11" style="131" customWidth="1"/>
    <col min="15363" max="15363" width="10" style="131" customWidth="1"/>
    <col min="15364" max="15364" width="11.85546875" style="131" customWidth="1"/>
    <col min="15365" max="15365" width="9.5703125" style="131" customWidth="1"/>
    <col min="15366" max="15366" width="8.85546875" style="131" customWidth="1"/>
    <col min="15367" max="15367" width="11.85546875" style="131" customWidth="1"/>
    <col min="15368" max="15368" width="11" style="131" customWidth="1"/>
    <col min="15369" max="15369" width="11.7109375" style="131" customWidth="1"/>
    <col min="15370" max="15370" width="12" style="131" customWidth="1"/>
    <col min="15371" max="15616" width="8.85546875" style="131"/>
    <col min="15617" max="15617" width="46.7109375" style="131" customWidth="1"/>
    <col min="15618" max="15618" width="11" style="131" customWidth="1"/>
    <col min="15619" max="15619" width="10" style="131" customWidth="1"/>
    <col min="15620" max="15620" width="11.85546875" style="131" customWidth="1"/>
    <col min="15621" max="15621" width="9.5703125" style="131" customWidth="1"/>
    <col min="15622" max="15622" width="8.85546875" style="131" customWidth="1"/>
    <col min="15623" max="15623" width="11.85546875" style="131" customWidth="1"/>
    <col min="15624" max="15624" width="11" style="131" customWidth="1"/>
    <col min="15625" max="15625" width="11.7109375" style="131" customWidth="1"/>
    <col min="15626" max="15626" width="12" style="131" customWidth="1"/>
    <col min="15627" max="15872" width="8.85546875" style="131"/>
    <col min="15873" max="15873" width="46.7109375" style="131" customWidth="1"/>
    <col min="15874" max="15874" width="11" style="131" customWidth="1"/>
    <col min="15875" max="15875" width="10" style="131" customWidth="1"/>
    <col min="15876" max="15876" width="11.85546875" style="131" customWidth="1"/>
    <col min="15877" max="15877" width="9.5703125" style="131" customWidth="1"/>
    <col min="15878" max="15878" width="8.85546875" style="131" customWidth="1"/>
    <col min="15879" max="15879" width="11.85546875" style="131" customWidth="1"/>
    <col min="15880" max="15880" width="11" style="131" customWidth="1"/>
    <col min="15881" max="15881" width="11.7109375" style="131" customWidth="1"/>
    <col min="15882" max="15882" width="12" style="131" customWidth="1"/>
    <col min="15883" max="16128" width="8.85546875" style="131"/>
    <col min="16129" max="16129" width="46.7109375" style="131" customWidth="1"/>
    <col min="16130" max="16130" width="11" style="131" customWidth="1"/>
    <col min="16131" max="16131" width="10" style="131" customWidth="1"/>
    <col min="16132" max="16132" width="11.85546875" style="131" customWidth="1"/>
    <col min="16133" max="16133" width="9.5703125" style="131" customWidth="1"/>
    <col min="16134" max="16134" width="8.85546875" style="131" customWidth="1"/>
    <col min="16135" max="16135" width="11.85546875" style="131" customWidth="1"/>
    <col min="16136" max="16136" width="11" style="131" customWidth="1"/>
    <col min="16137" max="16137" width="11.7109375" style="131" customWidth="1"/>
    <col min="16138" max="16138" width="12" style="131" customWidth="1"/>
    <col min="16139" max="16384" width="8.85546875" style="131"/>
  </cols>
  <sheetData>
    <row r="1" spans="1:10">
      <c r="I1" s="455"/>
      <c r="J1" s="455"/>
    </row>
    <row r="2" spans="1:10" ht="44.25" customHeight="1">
      <c r="A2" s="400" t="s">
        <v>548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22.5" customHeight="1">
      <c r="J3" s="132" t="s">
        <v>221</v>
      </c>
    </row>
    <row r="4" spans="1:10" s="133" customFormat="1" ht="67.5" customHeight="1">
      <c r="A4" s="456" t="s">
        <v>222</v>
      </c>
      <c r="B4" s="457" t="s">
        <v>223</v>
      </c>
      <c r="C4" s="458"/>
      <c r="D4" s="456" t="s">
        <v>224</v>
      </c>
      <c r="E4" s="456"/>
      <c r="F4" s="459" t="s">
        <v>225</v>
      </c>
      <c r="G4" s="456" t="s">
        <v>226</v>
      </c>
      <c r="H4" s="456"/>
      <c r="I4" s="456" t="s">
        <v>227</v>
      </c>
      <c r="J4" s="456"/>
    </row>
    <row r="5" spans="1:10" s="133" customFormat="1" ht="53.25" customHeight="1">
      <c r="A5" s="456"/>
      <c r="B5" s="134" t="s">
        <v>228</v>
      </c>
      <c r="C5" s="134" t="s">
        <v>229</v>
      </c>
      <c r="D5" s="135" t="s">
        <v>230</v>
      </c>
      <c r="E5" s="135" t="s">
        <v>231</v>
      </c>
      <c r="F5" s="460"/>
      <c r="G5" s="136" t="s">
        <v>228</v>
      </c>
      <c r="H5" s="135" t="s">
        <v>232</v>
      </c>
      <c r="I5" s="135" t="s">
        <v>228</v>
      </c>
      <c r="J5" s="135" t="s">
        <v>229</v>
      </c>
    </row>
    <row r="6" spans="1:10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</row>
    <row r="7" spans="1:10" ht="20.25" customHeight="1">
      <c r="A7" s="138" t="s">
        <v>233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</row>
    <row r="8" spans="1:10" ht="54.75" customHeight="1">
      <c r="A8" s="139" t="s">
        <v>234</v>
      </c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</row>
    <row r="9" spans="1:10" ht="15">
      <c r="A9" s="138"/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54.75" customHeight="1">
      <c r="A10" s="139" t="s">
        <v>240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</row>
    <row r="11" spans="1:10" ht="15">
      <c r="A11" s="138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31.5" customHeight="1">
      <c r="A12" s="139" t="s">
        <v>241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</row>
    <row r="13" spans="1:10" ht="21" customHeight="1">
      <c r="A13" s="138" t="s">
        <v>235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5.75" customHeight="1">
      <c r="A14" s="140" t="s">
        <v>236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8.75" customHeight="1">
      <c r="A15" s="141" t="s">
        <v>237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8.75" customHeight="1">
      <c r="A16" s="140" t="s">
        <v>238</v>
      </c>
      <c r="B16" s="142"/>
      <c r="C16" s="143"/>
      <c r="D16" s="144"/>
      <c r="E16" s="144"/>
      <c r="F16" s="144"/>
      <c r="G16" s="144"/>
      <c r="H16" s="144"/>
      <c r="I16" s="144"/>
      <c r="J16" s="144"/>
    </row>
    <row r="17" spans="1:10" ht="50.25" customHeight="1">
      <c r="A17" s="141" t="s">
        <v>242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</row>
    <row r="18" spans="1:10" ht="29.25" customHeight="1">
      <c r="A18" s="145" t="s">
        <v>239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</row>
    <row r="19" spans="1:10" ht="24.7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3.5" customHeight="1"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>
      <c r="A21" s="401"/>
      <c r="B21" s="402"/>
      <c r="C21" s="402"/>
      <c r="D21" s="402"/>
      <c r="E21" s="402"/>
      <c r="F21" s="402"/>
      <c r="G21" s="402"/>
      <c r="H21" s="402"/>
      <c r="I21" s="402"/>
      <c r="J21" s="402"/>
    </row>
    <row r="22" spans="1:10">
      <c r="A22" s="149"/>
    </row>
    <row r="23" spans="1:10">
      <c r="A23" s="150"/>
    </row>
    <row r="24" spans="1:10">
      <c r="A24" s="150"/>
    </row>
    <row r="25" spans="1:10">
      <c r="A25" s="151"/>
    </row>
    <row r="26" spans="1:10">
      <c r="A26" s="149"/>
    </row>
    <row r="27" spans="1:10">
      <c r="A27" s="152"/>
    </row>
    <row r="28" spans="1:10">
      <c r="A28" s="151"/>
    </row>
    <row r="29" spans="1:10">
      <c r="A29" s="150"/>
    </row>
    <row r="30" spans="1:10">
      <c r="A30" s="151"/>
    </row>
    <row r="31" spans="1:10">
      <c r="A31" s="153"/>
    </row>
    <row r="32" spans="1:10">
      <c r="A32" s="152"/>
    </row>
    <row r="33" spans="1:4">
      <c r="A33" s="151"/>
    </row>
    <row r="34" spans="1:4">
      <c r="A34" s="150"/>
    </row>
    <row r="35" spans="1:4">
      <c r="A35" s="151"/>
    </row>
    <row r="36" spans="1:4">
      <c r="A36" s="152"/>
    </row>
    <row r="37" spans="1:4">
      <c r="A37" s="154"/>
    </row>
    <row r="38" spans="1:4">
      <c r="A38" s="155"/>
    </row>
    <row r="39" spans="1:4">
      <c r="A39" s="155"/>
    </row>
    <row r="40" spans="1:4">
      <c r="A40" s="155"/>
      <c r="B40" s="147"/>
      <c r="C40" s="147"/>
      <c r="D40" s="147"/>
    </row>
    <row r="41" spans="1:4">
      <c r="A41" s="154"/>
      <c r="B41" s="147"/>
      <c r="C41" s="147"/>
      <c r="D41" s="147"/>
    </row>
    <row r="42" spans="1:4">
      <c r="A42" s="147"/>
      <c r="B42" s="147"/>
      <c r="C42" s="147"/>
      <c r="D42" s="147"/>
    </row>
    <row r="43" spans="1:4">
      <c r="A43" s="147"/>
      <c r="B43" s="147"/>
      <c r="C43" s="147"/>
      <c r="D43" s="147"/>
    </row>
    <row r="44" spans="1:4">
      <c r="A44" s="147"/>
      <c r="B44" s="147"/>
      <c r="C44" s="147"/>
      <c r="D44" s="147"/>
    </row>
    <row r="45" spans="1:4">
      <c r="A45" s="147"/>
      <c r="B45" s="147"/>
      <c r="C45" s="147"/>
      <c r="D45" s="147"/>
    </row>
    <row r="46" spans="1:4">
      <c r="A46" s="147"/>
      <c r="B46" s="147"/>
      <c r="C46" s="147"/>
      <c r="D46" s="147"/>
    </row>
  </sheetData>
  <mergeCells count="9">
    <mergeCell ref="A21:J21"/>
    <mergeCell ref="I1:J1"/>
    <mergeCell ref="A2:J2"/>
    <mergeCell ref="A4:A5"/>
    <mergeCell ref="B4:C4"/>
    <mergeCell ref="D4:E4"/>
    <mergeCell ref="F4:F5"/>
    <mergeCell ref="G4:H4"/>
    <mergeCell ref="I4:J4"/>
  </mergeCells>
  <pageMargins left="0.47244094488188981" right="0.15748031496062992" top="0.27559055118110237" bottom="0.19685039370078741" header="0.23622047244094491" footer="0.1574803149606299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6"/>
  <sheetViews>
    <sheetView view="pageBreakPreview" zoomScaleNormal="100" zoomScaleSheetLayoutView="100" zoomScalePageLayoutView="75" workbookViewId="0">
      <selection activeCell="I151" sqref="I151"/>
    </sheetView>
  </sheetViews>
  <sheetFormatPr defaultRowHeight="15"/>
  <cols>
    <col min="1" max="1" width="14.42578125" style="218" customWidth="1"/>
    <col min="2" max="2" width="5.42578125" style="219" customWidth="1"/>
    <col min="3" max="3" width="84" style="280" bestFit="1" customWidth="1"/>
    <col min="4" max="4" width="10.140625" style="281" bestFit="1" customWidth="1"/>
    <col min="5" max="5" width="9.5703125" style="220" bestFit="1" customWidth="1"/>
    <col min="6" max="6" width="9.140625" style="355" customWidth="1"/>
    <col min="7" max="7" width="7" style="357" bestFit="1" customWidth="1"/>
    <col min="8" max="256" width="9.140625" style="220"/>
    <col min="257" max="257" width="14.42578125" style="220" customWidth="1"/>
    <col min="258" max="258" width="5.42578125" style="220" customWidth="1"/>
    <col min="259" max="259" width="84" style="220" customWidth="1"/>
    <col min="260" max="260" width="12.85546875" style="220" bestFit="1" customWidth="1"/>
    <col min="261" max="261" width="9.28515625" style="220" customWidth="1"/>
    <col min="262" max="262" width="14.28515625" style="220" customWidth="1"/>
    <col min="263" max="512" width="9.140625" style="220"/>
    <col min="513" max="513" width="14.42578125" style="220" customWidth="1"/>
    <col min="514" max="514" width="5.42578125" style="220" customWidth="1"/>
    <col min="515" max="515" width="84" style="220" customWidth="1"/>
    <col min="516" max="516" width="12.85546875" style="220" bestFit="1" customWidth="1"/>
    <col min="517" max="517" width="9.28515625" style="220" customWidth="1"/>
    <col min="518" max="518" width="14.28515625" style="220" customWidth="1"/>
    <col min="519" max="768" width="9.140625" style="220"/>
    <col min="769" max="769" width="14.42578125" style="220" customWidth="1"/>
    <col min="770" max="770" width="5.42578125" style="220" customWidth="1"/>
    <col min="771" max="771" width="84" style="220" customWidth="1"/>
    <col min="772" max="772" width="12.85546875" style="220" bestFit="1" customWidth="1"/>
    <col min="773" max="773" width="9.28515625" style="220" customWidth="1"/>
    <col min="774" max="774" width="14.28515625" style="220" customWidth="1"/>
    <col min="775" max="1024" width="9.140625" style="220"/>
    <col min="1025" max="1025" width="14.42578125" style="220" customWidth="1"/>
    <col min="1026" max="1026" width="5.42578125" style="220" customWidth="1"/>
    <col min="1027" max="1027" width="84" style="220" customWidth="1"/>
    <col min="1028" max="1028" width="12.85546875" style="220" bestFit="1" customWidth="1"/>
    <col min="1029" max="1029" width="9.28515625" style="220" customWidth="1"/>
    <col min="1030" max="1030" width="14.28515625" style="220" customWidth="1"/>
    <col min="1031" max="1280" width="9.140625" style="220"/>
    <col min="1281" max="1281" width="14.42578125" style="220" customWidth="1"/>
    <col min="1282" max="1282" width="5.42578125" style="220" customWidth="1"/>
    <col min="1283" max="1283" width="84" style="220" customWidth="1"/>
    <col min="1284" max="1284" width="12.85546875" style="220" bestFit="1" customWidth="1"/>
    <col min="1285" max="1285" width="9.28515625" style="220" customWidth="1"/>
    <col min="1286" max="1286" width="14.28515625" style="220" customWidth="1"/>
    <col min="1287" max="1536" width="9.140625" style="220"/>
    <col min="1537" max="1537" width="14.42578125" style="220" customWidth="1"/>
    <col min="1538" max="1538" width="5.42578125" style="220" customWidth="1"/>
    <col min="1539" max="1539" width="84" style="220" customWidth="1"/>
    <col min="1540" max="1540" width="12.85546875" style="220" bestFit="1" customWidth="1"/>
    <col min="1541" max="1541" width="9.28515625" style="220" customWidth="1"/>
    <col min="1542" max="1542" width="14.28515625" style="220" customWidth="1"/>
    <col min="1543" max="1792" width="9.140625" style="220"/>
    <col min="1793" max="1793" width="14.42578125" style="220" customWidth="1"/>
    <col min="1794" max="1794" width="5.42578125" style="220" customWidth="1"/>
    <col min="1795" max="1795" width="84" style="220" customWidth="1"/>
    <col min="1796" max="1796" width="12.85546875" style="220" bestFit="1" customWidth="1"/>
    <col min="1797" max="1797" width="9.28515625" style="220" customWidth="1"/>
    <col min="1798" max="1798" width="14.28515625" style="220" customWidth="1"/>
    <col min="1799" max="2048" width="9.140625" style="220"/>
    <col min="2049" max="2049" width="14.42578125" style="220" customWidth="1"/>
    <col min="2050" max="2050" width="5.42578125" style="220" customWidth="1"/>
    <col min="2051" max="2051" width="84" style="220" customWidth="1"/>
    <col min="2052" max="2052" width="12.85546875" style="220" bestFit="1" customWidth="1"/>
    <col min="2053" max="2053" width="9.28515625" style="220" customWidth="1"/>
    <col min="2054" max="2054" width="14.28515625" style="220" customWidth="1"/>
    <col min="2055" max="2304" width="9.140625" style="220"/>
    <col min="2305" max="2305" width="14.42578125" style="220" customWidth="1"/>
    <col min="2306" max="2306" width="5.42578125" style="220" customWidth="1"/>
    <col min="2307" max="2307" width="84" style="220" customWidth="1"/>
    <col min="2308" max="2308" width="12.85546875" style="220" bestFit="1" customWidth="1"/>
    <col min="2309" max="2309" width="9.28515625" style="220" customWidth="1"/>
    <col min="2310" max="2310" width="14.28515625" style="220" customWidth="1"/>
    <col min="2311" max="2560" width="9.140625" style="220"/>
    <col min="2561" max="2561" width="14.42578125" style="220" customWidth="1"/>
    <col min="2562" max="2562" width="5.42578125" style="220" customWidth="1"/>
    <col min="2563" max="2563" width="84" style="220" customWidth="1"/>
    <col min="2564" max="2564" width="12.85546875" style="220" bestFit="1" customWidth="1"/>
    <col min="2565" max="2565" width="9.28515625" style="220" customWidth="1"/>
    <col min="2566" max="2566" width="14.28515625" style="220" customWidth="1"/>
    <col min="2567" max="2816" width="9.140625" style="220"/>
    <col min="2817" max="2817" width="14.42578125" style="220" customWidth="1"/>
    <col min="2818" max="2818" width="5.42578125" style="220" customWidth="1"/>
    <col min="2819" max="2819" width="84" style="220" customWidth="1"/>
    <col min="2820" max="2820" width="12.85546875" style="220" bestFit="1" customWidth="1"/>
    <col min="2821" max="2821" width="9.28515625" style="220" customWidth="1"/>
    <col min="2822" max="2822" width="14.28515625" style="220" customWidth="1"/>
    <col min="2823" max="3072" width="9.140625" style="220"/>
    <col min="3073" max="3073" width="14.42578125" style="220" customWidth="1"/>
    <col min="3074" max="3074" width="5.42578125" style="220" customWidth="1"/>
    <col min="3075" max="3075" width="84" style="220" customWidth="1"/>
    <col min="3076" max="3076" width="12.85546875" style="220" bestFit="1" customWidth="1"/>
    <col min="3077" max="3077" width="9.28515625" style="220" customWidth="1"/>
    <col min="3078" max="3078" width="14.28515625" style="220" customWidth="1"/>
    <col min="3079" max="3328" width="9.140625" style="220"/>
    <col min="3329" max="3329" width="14.42578125" style="220" customWidth="1"/>
    <col min="3330" max="3330" width="5.42578125" style="220" customWidth="1"/>
    <col min="3331" max="3331" width="84" style="220" customWidth="1"/>
    <col min="3332" max="3332" width="12.85546875" style="220" bestFit="1" customWidth="1"/>
    <col min="3333" max="3333" width="9.28515625" style="220" customWidth="1"/>
    <col min="3334" max="3334" width="14.28515625" style="220" customWidth="1"/>
    <col min="3335" max="3584" width="9.140625" style="220"/>
    <col min="3585" max="3585" width="14.42578125" style="220" customWidth="1"/>
    <col min="3586" max="3586" width="5.42578125" style="220" customWidth="1"/>
    <col min="3587" max="3587" width="84" style="220" customWidth="1"/>
    <col min="3588" max="3588" width="12.85546875" style="220" bestFit="1" customWidth="1"/>
    <col min="3589" max="3589" width="9.28515625" style="220" customWidth="1"/>
    <col min="3590" max="3590" width="14.28515625" style="220" customWidth="1"/>
    <col min="3591" max="3840" width="9.140625" style="220"/>
    <col min="3841" max="3841" width="14.42578125" style="220" customWidth="1"/>
    <col min="3842" max="3842" width="5.42578125" style="220" customWidth="1"/>
    <col min="3843" max="3843" width="84" style="220" customWidth="1"/>
    <col min="3844" max="3844" width="12.85546875" style="220" bestFit="1" customWidth="1"/>
    <col min="3845" max="3845" width="9.28515625" style="220" customWidth="1"/>
    <col min="3846" max="3846" width="14.28515625" style="220" customWidth="1"/>
    <col min="3847" max="4096" width="9.140625" style="220"/>
    <col min="4097" max="4097" width="14.42578125" style="220" customWidth="1"/>
    <col min="4098" max="4098" width="5.42578125" style="220" customWidth="1"/>
    <col min="4099" max="4099" width="84" style="220" customWidth="1"/>
    <col min="4100" max="4100" width="12.85546875" style="220" bestFit="1" customWidth="1"/>
    <col min="4101" max="4101" width="9.28515625" style="220" customWidth="1"/>
    <col min="4102" max="4102" width="14.28515625" style="220" customWidth="1"/>
    <col min="4103" max="4352" width="9.140625" style="220"/>
    <col min="4353" max="4353" width="14.42578125" style="220" customWidth="1"/>
    <col min="4354" max="4354" width="5.42578125" style="220" customWidth="1"/>
    <col min="4355" max="4355" width="84" style="220" customWidth="1"/>
    <col min="4356" max="4356" width="12.85546875" style="220" bestFit="1" customWidth="1"/>
    <col min="4357" max="4357" width="9.28515625" style="220" customWidth="1"/>
    <col min="4358" max="4358" width="14.28515625" style="220" customWidth="1"/>
    <col min="4359" max="4608" width="9.140625" style="220"/>
    <col min="4609" max="4609" width="14.42578125" style="220" customWidth="1"/>
    <col min="4610" max="4610" width="5.42578125" style="220" customWidth="1"/>
    <col min="4611" max="4611" width="84" style="220" customWidth="1"/>
    <col min="4612" max="4612" width="12.85546875" style="220" bestFit="1" customWidth="1"/>
    <col min="4613" max="4613" width="9.28515625" style="220" customWidth="1"/>
    <col min="4614" max="4614" width="14.28515625" style="220" customWidth="1"/>
    <col min="4615" max="4864" width="9.140625" style="220"/>
    <col min="4865" max="4865" width="14.42578125" style="220" customWidth="1"/>
    <col min="4866" max="4866" width="5.42578125" style="220" customWidth="1"/>
    <col min="4867" max="4867" width="84" style="220" customWidth="1"/>
    <col min="4868" max="4868" width="12.85546875" style="220" bestFit="1" customWidth="1"/>
    <col min="4869" max="4869" width="9.28515625" style="220" customWidth="1"/>
    <col min="4870" max="4870" width="14.28515625" style="220" customWidth="1"/>
    <col min="4871" max="5120" width="9.140625" style="220"/>
    <col min="5121" max="5121" width="14.42578125" style="220" customWidth="1"/>
    <col min="5122" max="5122" width="5.42578125" style="220" customWidth="1"/>
    <col min="5123" max="5123" width="84" style="220" customWidth="1"/>
    <col min="5124" max="5124" width="12.85546875" style="220" bestFit="1" customWidth="1"/>
    <col min="5125" max="5125" width="9.28515625" style="220" customWidth="1"/>
    <col min="5126" max="5126" width="14.28515625" style="220" customWidth="1"/>
    <col min="5127" max="5376" width="9.140625" style="220"/>
    <col min="5377" max="5377" width="14.42578125" style="220" customWidth="1"/>
    <col min="5378" max="5378" width="5.42578125" style="220" customWidth="1"/>
    <col min="5379" max="5379" width="84" style="220" customWidth="1"/>
    <col min="5380" max="5380" width="12.85546875" style="220" bestFit="1" customWidth="1"/>
    <col min="5381" max="5381" width="9.28515625" style="220" customWidth="1"/>
    <col min="5382" max="5382" width="14.28515625" style="220" customWidth="1"/>
    <col min="5383" max="5632" width="9.140625" style="220"/>
    <col min="5633" max="5633" width="14.42578125" style="220" customWidth="1"/>
    <col min="5634" max="5634" width="5.42578125" style="220" customWidth="1"/>
    <col min="5635" max="5635" width="84" style="220" customWidth="1"/>
    <col min="5636" max="5636" width="12.85546875" style="220" bestFit="1" customWidth="1"/>
    <col min="5637" max="5637" width="9.28515625" style="220" customWidth="1"/>
    <col min="5638" max="5638" width="14.28515625" style="220" customWidth="1"/>
    <col min="5639" max="5888" width="9.140625" style="220"/>
    <col min="5889" max="5889" width="14.42578125" style="220" customWidth="1"/>
    <col min="5890" max="5890" width="5.42578125" style="220" customWidth="1"/>
    <col min="5891" max="5891" width="84" style="220" customWidth="1"/>
    <col min="5892" max="5892" width="12.85546875" style="220" bestFit="1" customWidth="1"/>
    <col min="5893" max="5893" width="9.28515625" style="220" customWidth="1"/>
    <col min="5894" max="5894" width="14.28515625" style="220" customWidth="1"/>
    <col min="5895" max="6144" width="9.140625" style="220"/>
    <col min="6145" max="6145" width="14.42578125" style="220" customWidth="1"/>
    <col min="6146" max="6146" width="5.42578125" style="220" customWidth="1"/>
    <col min="6147" max="6147" width="84" style="220" customWidth="1"/>
    <col min="6148" max="6148" width="12.85546875" style="220" bestFit="1" customWidth="1"/>
    <col min="6149" max="6149" width="9.28515625" style="220" customWidth="1"/>
    <col min="6150" max="6150" width="14.28515625" style="220" customWidth="1"/>
    <col min="6151" max="6400" width="9.140625" style="220"/>
    <col min="6401" max="6401" width="14.42578125" style="220" customWidth="1"/>
    <col min="6402" max="6402" width="5.42578125" style="220" customWidth="1"/>
    <col min="6403" max="6403" width="84" style="220" customWidth="1"/>
    <col min="6404" max="6404" width="12.85546875" style="220" bestFit="1" customWidth="1"/>
    <col min="6405" max="6405" width="9.28515625" style="220" customWidth="1"/>
    <col min="6406" max="6406" width="14.28515625" style="220" customWidth="1"/>
    <col min="6407" max="6656" width="9.140625" style="220"/>
    <col min="6657" max="6657" width="14.42578125" style="220" customWidth="1"/>
    <col min="6658" max="6658" width="5.42578125" style="220" customWidth="1"/>
    <col min="6659" max="6659" width="84" style="220" customWidth="1"/>
    <col min="6660" max="6660" width="12.85546875" style="220" bestFit="1" customWidth="1"/>
    <col min="6661" max="6661" width="9.28515625" style="220" customWidth="1"/>
    <col min="6662" max="6662" width="14.28515625" style="220" customWidth="1"/>
    <col min="6663" max="6912" width="9.140625" style="220"/>
    <col min="6913" max="6913" width="14.42578125" style="220" customWidth="1"/>
    <col min="6914" max="6914" width="5.42578125" style="220" customWidth="1"/>
    <col min="6915" max="6915" width="84" style="220" customWidth="1"/>
    <col min="6916" max="6916" width="12.85546875" style="220" bestFit="1" customWidth="1"/>
    <col min="6917" max="6917" width="9.28515625" style="220" customWidth="1"/>
    <col min="6918" max="6918" width="14.28515625" style="220" customWidth="1"/>
    <col min="6919" max="7168" width="9.140625" style="220"/>
    <col min="7169" max="7169" width="14.42578125" style="220" customWidth="1"/>
    <col min="7170" max="7170" width="5.42578125" style="220" customWidth="1"/>
    <col min="7171" max="7171" width="84" style="220" customWidth="1"/>
    <col min="7172" max="7172" width="12.85546875" style="220" bestFit="1" customWidth="1"/>
    <col min="7173" max="7173" width="9.28515625" style="220" customWidth="1"/>
    <col min="7174" max="7174" width="14.28515625" style="220" customWidth="1"/>
    <col min="7175" max="7424" width="9.140625" style="220"/>
    <col min="7425" max="7425" width="14.42578125" style="220" customWidth="1"/>
    <col min="7426" max="7426" width="5.42578125" style="220" customWidth="1"/>
    <col min="7427" max="7427" width="84" style="220" customWidth="1"/>
    <col min="7428" max="7428" width="12.85546875" style="220" bestFit="1" customWidth="1"/>
    <col min="7429" max="7429" width="9.28515625" style="220" customWidth="1"/>
    <col min="7430" max="7430" width="14.28515625" style="220" customWidth="1"/>
    <col min="7431" max="7680" width="9.140625" style="220"/>
    <col min="7681" max="7681" width="14.42578125" style="220" customWidth="1"/>
    <col min="7682" max="7682" width="5.42578125" style="220" customWidth="1"/>
    <col min="7683" max="7683" width="84" style="220" customWidth="1"/>
    <col min="7684" max="7684" width="12.85546875" style="220" bestFit="1" customWidth="1"/>
    <col min="7685" max="7685" width="9.28515625" style="220" customWidth="1"/>
    <col min="7686" max="7686" width="14.28515625" style="220" customWidth="1"/>
    <col min="7687" max="7936" width="9.140625" style="220"/>
    <col min="7937" max="7937" width="14.42578125" style="220" customWidth="1"/>
    <col min="7938" max="7938" width="5.42578125" style="220" customWidth="1"/>
    <col min="7939" max="7939" width="84" style="220" customWidth="1"/>
    <col min="7940" max="7940" width="12.85546875" style="220" bestFit="1" customWidth="1"/>
    <col min="7941" max="7941" width="9.28515625" style="220" customWidth="1"/>
    <col min="7942" max="7942" width="14.28515625" style="220" customWidth="1"/>
    <col min="7943" max="8192" width="9.140625" style="220"/>
    <col min="8193" max="8193" width="14.42578125" style="220" customWidth="1"/>
    <col min="8194" max="8194" width="5.42578125" style="220" customWidth="1"/>
    <col min="8195" max="8195" width="84" style="220" customWidth="1"/>
    <col min="8196" max="8196" width="12.85546875" style="220" bestFit="1" customWidth="1"/>
    <col min="8197" max="8197" width="9.28515625" style="220" customWidth="1"/>
    <col min="8198" max="8198" width="14.28515625" style="220" customWidth="1"/>
    <col min="8199" max="8448" width="9.140625" style="220"/>
    <col min="8449" max="8449" width="14.42578125" style="220" customWidth="1"/>
    <col min="8450" max="8450" width="5.42578125" style="220" customWidth="1"/>
    <col min="8451" max="8451" width="84" style="220" customWidth="1"/>
    <col min="8452" max="8452" width="12.85546875" style="220" bestFit="1" customWidth="1"/>
    <col min="8453" max="8453" width="9.28515625" style="220" customWidth="1"/>
    <col min="8454" max="8454" width="14.28515625" style="220" customWidth="1"/>
    <col min="8455" max="8704" width="9.140625" style="220"/>
    <col min="8705" max="8705" width="14.42578125" style="220" customWidth="1"/>
    <col min="8706" max="8706" width="5.42578125" style="220" customWidth="1"/>
    <col min="8707" max="8707" width="84" style="220" customWidth="1"/>
    <col min="8708" max="8708" width="12.85546875" style="220" bestFit="1" customWidth="1"/>
    <col min="8709" max="8709" width="9.28515625" style="220" customWidth="1"/>
    <col min="8710" max="8710" width="14.28515625" style="220" customWidth="1"/>
    <col min="8711" max="8960" width="9.140625" style="220"/>
    <col min="8961" max="8961" width="14.42578125" style="220" customWidth="1"/>
    <col min="8962" max="8962" width="5.42578125" style="220" customWidth="1"/>
    <col min="8963" max="8963" width="84" style="220" customWidth="1"/>
    <col min="8964" max="8964" width="12.85546875" style="220" bestFit="1" customWidth="1"/>
    <col min="8965" max="8965" width="9.28515625" style="220" customWidth="1"/>
    <col min="8966" max="8966" width="14.28515625" style="220" customWidth="1"/>
    <col min="8967" max="9216" width="9.140625" style="220"/>
    <col min="9217" max="9217" width="14.42578125" style="220" customWidth="1"/>
    <col min="9218" max="9218" width="5.42578125" style="220" customWidth="1"/>
    <col min="9219" max="9219" width="84" style="220" customWidth="1"/>
    <col min="9220" max="9220" width="12.85546875" style="220" bestFit="1" customWidth="1"/>
    <col min="9221" max="9221" width="9.28515625" style="220" customWidth="1"/>
    <col min="9222" max="9222" width="14.28515625" style="220" customWidth="1"/>
    <col min="9223" max="9472" width="9.140625" style="220"/>
    <col min="9473" max="9473" width="14.42578125" style="220" customWidth="1"/>
    <col min="9474" max="9474" width="5.42578125" style="220" customWidth="1"/>
    <col min="9475" max="9475" width="84" style="220" customWidth="1"/>
    <col min="9476" max="9476" width="12.85546875" style="220" bestFit="1" customWidth="1"/>
    <col min="9477" max="9477" width="9.28515625" style="220" customWidth="1"/>
    <col min="9478" max="9478" width="14.28515625" style="220" customWidth="1"/>
    <col min="9479" max="9728" width="9.140625" style="220"/>
    <col min="9729" max="9729" width="14.42578125" style="220" customWidth="1"/>
    <col min="9730" max="9730" width="5.42578125" style="220" customWidth="1"/>
    <col min="9731" max="9731" width="84" style="220" customWidth="1"/>
    <col min="9732" max="9732" width="12.85546875" style="220" bestFit="1" customWidth="1"/>
    <col min="9733" max="9733" width="9.28515625" style="220" customWidth="1"/>
    <col min="9734" max="9734" width="14.28515625" style="220" customWidth="1"/>
    <col min="9735" max="9984" width="9.140625" style="220"/>
    <col min="9985" max="9985" width="14.42578125" style="220" customWidth="1"/>
    <col min="9986" max="9986" width="5.42578125" style="220" customWidth="1"/>
    <col min="9987" max="9987" width="84" style="220" customWidth="1"/>
    <col min="9988" max="9988" width="12.85546875" style="220" bestFit="1" customWidth="1"/>
    <col min="9989" max="9989" width="9.28515625" style="220" customWidth="1"/>
    <col min="9990" max="9990" width="14.28515625" style="220" customWidth="1"/>
    <col min="9991" max="10240" width="9.140625" style="220"/>
    <col min="10241" max="10241" width="14.42578125" style="220" customWidth="1"/>
    <col min="10242" max="10242" width="5.42578125" style="220" customWidth="1"/>
    <col min="10243" max="10243" width="84" style="220" customWidth="1"/>
    <col min="10244" max="10244" width="12.85546875" style="220" bestFit="1" customWidth="1"/>
    <col min="10245" max="10245" width="9.28515625" style="220" customWidth="1"/>
    <col min="10246" max="10246" width="14.28515625" style="220" customWidth="1"/>
    <col min="10247" max="10496" width="9.140625" style="220"/>
    <col min="10497" max="10497" width="14.42578125" style="220" customWidth="1"/>
    <col min="10498" max="10498" width="5.42578125" style="220" customWidth="1"/>
    <col min="10499" max="10499" width="84" style="220" customWidth="1"/>
    <col min="10500" max="10500" width="12.85546875" style="220" bestFit="1" customWidth="1"/>
    <col min="10501" max="10501" width="9.28515625" style="220" customWidth="1"/>
    <col min="10502" max="10502" width="14.28515625" style="220" customWidth="1"/>
    <col min="10503" max="10752" width="9.140625" style="220"/>
    <col min="10753" max="10753" width="14.42578125" style="220" customWidth="1"/>
    <col min="10754" max="10754" width="5.42578125" style="220" customWidth="1"/>
    <col min="10755" max="10755" width="84" style="220" customWidth="1"/>
    <col min="10756" max="10756" width="12.85546875" style="220" bestFit="1" customWidth="1"/>
    <col min="10757" max="10757" width="9.28515625" style="220" customWidth="1"/>
    <col min="10758" max="10758" width="14.28515625" style="220" customWidth="1"/>
    <col min="10759" max="11008" width="9.140625" style="220"/>
    <col min="11009" max="11009" width="14.42578125" style="220" customWidth="1"/>
    <col min="11010" max="11010" width="5.42578125" style="220" customWidth="1"/>
    <col min="11011" max="11011" width="84" style="220" customWidth="1"/>
    <col min="11012" max="11012" width="12.85546875" style="220" bestFit="1" customWidth="1"/>
    <col min="11013" max="11013" width="9.28515625" style="220" customWidth="1"/>
    <col min="11014" max="11014" width="14.28515625" style="220" customWidth="1"/>
    <col min="11015" max="11264" width="9.140625" style="220"/>
    <col min="11265" max="11265" width="14.42578125" style="220" customWidth="1"/>
    <col min="11266" max="11266" width="5.42578125" style="220" customWidth="1"/>
    <col min="11267" max="11267" width="84" style="220" customWidth="1"/>
    <col min="11268" max="11268" width="12.85546875" style="220" bestFit="1" customWidth="1"/>
    <col min="11269" max="11269" width="9.28515625" style="220" customWidth="1"/>
    <col min="11270" max="11270" width="14.28515625" style="220" customWidth="1"/>
    <col min="11271" max="11520" width="9.140625" style="220"/>
    <col min="11521" max="11521" width="14.42578125" style="220" customWidth="1"/>
    <col min="11522" max="11522" width="5.42578125" style="220" customWidth="1"/>
    <col min="11523" max="11523" width="84" style="220" customWidth="1"/>
    <col min="11524" max="11524" width="12.85546875" style="220" bestFit="1" customWidth="1"/>
    <col min="11525" max="11525" width="9.28515625" style="220" customWidth="1"/>
    <col min="11526" max="11526" width="14.28515625" style="220" customWidth="1"/>
    <col min="11527" max="11776" width="9.140625" style="220"/>
    <col min="11777" max="11777" width="14.42578125" style="220" customWidth="1"/>
    <col min="11778" max="11778" width="5.42578125" style="220" customWidth="1"/>
    <col min="11779" max="11779" width="84" style="220" customWidth="1"/>
    <col min="11780" max="11780" width="12.85546875" style="220" bestFit="1" customWidth="1"/>
    <col min="11781" max="11781" width="9.28515625" style="220" customWidth="1"/>
    <col min="11782" max="11782" width="14.28515625" style="220" customWidth="1"/>
    <col min="11783" max="12032" width="9.140625" style="220"/>
    <col min="12033" max="12033" width="14.42578125" style="220" customWidth="1"/>
    <col min="12034" max="12034" width="5.42578125" style="220" customWidth="1"/>
    <col min="12035" max="12035" width="84" style="220" customWidth="1"/>
    <col min="12036" max="12036" width="12.85546875" style="220" bestFit="1" customWidth="1"/>
    <col min="12037" max="12037" width="9.28515625" style="220" customWidth="1"/>
    <col min="12038" max="12038" width="14.28515625" style="220" customWidth="1"/>
    <col min="12039" max="12288" width="9.140625" style="220"/>
    <col min="12289" max="12289" width="14.42578125" style="220" customWidth="1"/>
    <col min="12290" max="12290" width="5.42578125" style="220" customWidth="1"/>
    <col min="12291" max="12291" width="84" style="220" customWidth="1"/>
    <col min="12292" max="12292" width="12.85546875" style="220" bestFit="1" customWidth="1"/>
    <col min="12293" max="12293" width="9.28515625" style="220" customWidth="1"/>
    <col min="12294" max="12294" width="14.28515625" style="220" customWidth="1"/>
    <col min="12295" max="12544" width="9.140625" style="220"/>
    <col min="12545" max="12545" width="14.42578125" style="220" customWidth="1"/>
    <col min="12546" max="12546" width="5.42578125" style="220" customWidth="1"/>
    <col min="12547" max="12547" width="84" style="220" customWidth="1"/>
    <col min="12548" max="12548" width="12.85546875" style="220" bestFit="1" customWidth="1"/>
    <col min="12549" max="12549" width="9.28515625" style="220" customWidth="1"/>
    <col min="12550" max="12550" width="14.28515625" style="220" customWidth="1"/>
    <col min="12551" max="12800" width="9.140625" style="220"/>
    <col min="12801" max="12801" width="14.42578125" style="220" customWidth="1"/>
    <col min="12802" max="12802" width="5.42578125" style="220" customWidth="1"/>
    <col min="12803" max="12803" width="84" style="220" customWidth="1"/>
    <col min="12804" max="12804" width="12.85546875" style="220" bestFit="1" customWidth="1"/>
    <col min="12805" max="12805" width="9.28515625" style="220" customWidth="1"/>
    <col min="12806" max="12806" width="14.28515625" style="220" customWidth="1"/>
    <col min="12807" max="13056" width="9.140625" style="220"/>
    <col min="13057" max="13057" width="14.42578125" style="220" customWidth="1"/>
    <col min="13058" max="13058" width="5.42578125" style="220" customWidth="1"/>
    <col min="13059" max="13059" width="84" style="220" customWidth="1"/>
    <col min="13060" max="13060" width="12.85546875" style="220" bestFit="1" customWidth="1"/>
    <col min="13061" max="13061" width="9.28515625" style="220" customWidth="1"/>
    <col min="13062" max="13062" width="14.28515625" style="220" customWidth="1"/>
    <col min="13063" max="13312" width="9.140625" style="220"/>
    <col min="13313" max="13313" width="14.42578125" style="220" customWidth="1"/>
    <col min="13314" max="13314" width="5.42578125" style="220" customWidth="1"/>
    <col min="13315" max="13315" width="84" style="220" customWidth="1"/>
    <col min="13316" max="13316" width="12.85546875" style="220" bestFit="1" customWidth="1"/>
    <col min="13317" max="13317" width="9.28515625" style="220" customWidth="1"/>
    <col min="13318" max="13318" width="14.28515625" style="220" customWidth="1"/>
    <col min="13319" max="13568" width="9.140625" style="220"/>
    <col min="13569" max="13569" width="14.42578125" style="220" customWidth="1"/>
    <col min="13570" max="13570" width="5.42578125" style="220" customWidth="1"/>
    <col min="13571" max="13571" width="84" style="220" customWidth="1"/>
    <col min="13572" max="13572" width="12.85546875" style="220" bestFit="1" customWidth="1"/>
    <col min="13573" max="13573" width="9.28515625" style="220" customWidth="1"/>
    <col min="13574" max="13574" width="14.28515625" style="220" customWidth="1"/>
    <col min="13575" max="13824" width="9.140625" style="220"/>
    <col min="13825" max="13825" width="14.42578125" style="220" customWidth="1"/>
    <col min="13826" max="13826" width="5.42578125" style="220" customWidth="1"/>
    <col min="13827" max="13827" width="84" style="220" customWidth="1"/>
    <col min="13828" max="13828" width="12.85546875" style="220" bestFit="1" customWidth="1"/>
    <col min="13829" max="13829" width="9.28515625" style="220" customWidth="1"/>
    <col min="13830" max="13830" width="14.28515625" style="220" customWidth="1"/>
    <col min="13831" max="14080" width="9.140625" style="220"/>
    <col min="14081" max="14081" width="14.42578125" style="220" customWidth="1"/>
    <col min="14082" max="14082" width="5.42578125" style="220" customWidth="1"/>
    <col min="14083" max="14083" width="84" style="220" customWidth="1"/>
    <col min="14084" max="14084" width="12.85546875" style="220" bestFit="1" customWidth="1"/>
    <col min="14085" max="14085" width="9.28515625" style="220" customWidth="1"/>
    <col min="14086" max="14086" width="14.28515625" style="220" customWidth="1"/>
    <col min="14087" max="14336" width="9.140625" style="220"/>
    <col min="14337" max="14337" width="14.42578125" style="220" customWidth="1"/>
    <col min="14338" max="14338" width="5.42578125" style="220" customWidth="1"/>
    <col min="14339" max="14339" width="84" style="220" customWidth="1"/>
    <col min="14340" max="14340" width="12.85546875" style="220" bestFit="1" customWidth="1"/>
    <col min="14341" max="14341" width="9.28515625" style="220" customWidth="1"/>
    <col min="14342" max="14342" width="14.28515625" style="220" customWidth="1"/>
    <col min="14343" max="14592" width="9.140625" style="220"/>
    <col min="14593" max="14593" width="14.42578125" style="220" customWidth="1"/>
    <col min="14594" max="14594" width="5.42578125" style="220" customWidth="1"/>
    <col min="14595" max="14595" width="84" style="220" customWidth="1"/>
    <col min="14596" max="14596" width="12.85546875" style="220" bestFit="1" customWidth="1"/>
    <col min="14597" max="14597" width="9.28515625" style="220" customWidth="1"/>
    <col min="14598" max="14598" width="14.28515625" style="220" customWidth="1"/>
    <col min="14599" max="14848" width="9.140625" style="220"/>
    <col min="14849" max="14849" width="14.42578125" style="220" customWidth="1"/>
    <col min="14850" max="14850" width="5.42578125" style="220" customWidth="1"/>
    <col min="14851" max="14851" width="84" style="220" customWidth="1"/>
    <col min="14852" max="14852" width="12.85546875" style="220" bestFit="1" customWidth="1"/>
    <col min="14853" max="14853" width="9.28515625" style="220" customWidth="1"/>
    <col min="14854" max="14854" width="14.28515625" style="220" customWidth="1"/>
    <col min="14855" max="15104" width="9.140625" style="220"/>
    <col min="15105" max="15105" width="14.42578125" style="220" customWidth="1"/>
    <col min="15106" max="15106" width="5.42578125" style="220" customWidth="1"/>
    <col min="15107" max="15107" width="84" style="220" customWidth="1"/>
    <col min="15108" max="15108" width="12.85546875" style="220" bestFit="1" customWidth="1"/>
    <col min="15109" max="15109" width="9.28515625" style="220" customWidth="1"/>
    <col min="15110" max="15110" width="14.28515625" style="220" customWidth="1"/>
    <col min="15111" max="15360" width="9.140625" style="220"/>
    <col min="15361" max="15361" width="14.42578125" style="220" customWidth="1"/>
    <col min="15362" max="15362" width="5.42578125" style="220" customWidth="1"/>
    <col min="15363" max="15363" width="84" style="220" customWidth="1"/>
    <col min="15364" max="15364" width="12.85546875" style="220" bestFit="1" customWidth="1"/>
    <col min="15365" max="15365" width="9.28515625" style="220" customWidth="1"/>
    <col min="15366" max="15366" width="14.28515625" style="220" customWidth="1"/>
    <col min="15367" max="15616" width="9.140625" style="220"/>
    <col min="15617" max="15617" width="14.42578125" style="220" customWidth="1"/>
    <col min="15618" max="15618" width="5.42578125" style="220" customWidth="1"/>
    <col min="15619" max="15619" width="84" style="220" customWidth="1"/>
    <col min="15620" max="15620" width="12.85546875" style="220" bestFit="1" customWidth="1"/>
    <col min="15621" max="15621" width="9.28515625" style="220" customWidth="1"/>
    <col min="15622" max="15622" width="14.28515625" style="220" customWidth="1"/>
    <col min="15623" max="15872" width="9.140625" style="220"/>
    <col min="15873" max="15873" width="14.42578125" style="220" customWidth="1"/>
    <col min="15874" max="15874" width="5.42578125" style="220" customWidth="1"/>
    <col min="15875" max="15875" width="84" style="220" customWidth="1"/>
    <col min="15876" max="15876" width="12.85546875" style="220" bestFit="1" customWidth="1"/>
    <col min="15877" max="15877" width="9.28515625" style="220" customWidth="1"/>
    <col min="15878" max="15878" width="14.28515625" style="220" customWidth="1"/>
    <col min="15879" max="16128" width="9.140625" style="220"/>
    <col min="16129" max="16129" width="14.42578125" style="220" customWidth="1"/>
    <col min="16130" max="16130" width="5.42578125" style="220" customWidth="1"/>
    <col min="16131" max="16131" width="84" style="220" customWidth="1"/>
    <col min="16132" max="16132" width="12.85546875" style="220" bestFit="1" customWidth="1"/>
    <col min="16133" max="16133" width="9.28515625" style="220" customWidth="1"/>
    <col min="16134" max="16134" width="14.28515625" style="220" customWidth="1"/>
    <col min="16135" max="16384" width="9.140625" style="220"/>
  </cols>
  <sheetData>
    <row r="1" spans="1:7">
      <c r="C1" s="375" t="s">
        <v>75</v>
      </c>
      <c r="D1" s="382"/>
      <c r="E1" s="383"/>
      <c r="F1" s="383"/>
    </row>
    <row r="2" spans="1:7">
      <c r="C2" s="375" t="s">
        <v>148</v>
      </c>
      <c r="D2" s="375"/>
      <c r="E2" s="383"/>
      <c r="F2" s="383"/>
    </row>
    <row r="3" spans="1:7">
      <c r="C3" s="375" t="s">
        <v>67</v>
      </c>
      <c r="D3" s="382"/>
      <c r="E3" s="383"/>
      <c r="F3" s="383"/>
    </row>
    <row r="4" spans="1:7">
      <c r="C4" s="381"/>
      <c r="D4" s="381"/>
    </row>
    <row r="5" spans="1:7" ht="41.25" customHeight="1">
      <c r="A5" s="384" t="s">
        <v>542</v>
      </c>
      <c r="B5" s="384"/>
      <c r="C5" s="384"/>
      <c r="D5" s="384"/>
      <c r="E5" s="383"/>
      <c r="F5" s="383"/>
    </row>
    <row r="7" spans="1:7" ht="38.25">
      <c r="A7" s="86" t="s">
        <v>7</v>
      </c>
      <c r="B7" s="86" t="s">
        <v>8</v>
      </c>
      <c r="C7" s="87" t="s">
        <v>5</v>
      </c>
      <c r="D7" s="88" t="s">
        <v>147</v>
      </c>
      <c r="E7" s="88" t="s">
        <v>146</v>
      </c>
      <c r="F7" s="360" t="s">
        <v>247</v>
      </c>
      <c r="G7" s="361" t="s">
        <v>190</v>
      </c>
    </row>
    <row r="8" spans="1:7" s="354" customFormat="1" ht="14.25" customHeight="1">
      <c r="A8" s="222">
        <v>1</v>
      </c>
      <c r="B8" s="222">
        <v>2</v>
      </c>
      <c r="C8" s="222">
        <v>3</v>
      </c>
      <c r="D8" s="223">
        <v>4</v>
      </c>
      <c r="E8" s="353">
        <v>5</v>
      </c>
      <c r="F8" s="356">
        <v>6</v>
      </c>
      <c r="G8" s="356">
        <v>7</v>
      </c>
    </row>
    <row r="9" spans="1:7">
      <c r="A9" s="224" t="s">
        <v>341</v>
      </c>
      <c r="B9" s="225"/>
      <c r="C9" s="226" t="s">
        <v>342</v>
      </c>
      <c r="D9" s="227">
        <f>D10+D20+D18+D26+D31</f>
        <v>8388.7000000000007</v>
      </c>
      <c r="E9" s="227">
        <f>E10+E20+E18+E26+E31</f>
        <v>8388.7000000000007</v>
      </c>
      <c r="F9" s="227">
        <f>E9/D9*100</f>
        <v>100</v>
      </c>
      <c r="G9" s="359">
        <f>E9/28179.2*100</f>
        <v>29.769120486032254</v>
      </c>
    </row>
    <row r="10" spans="1:7" ht="19.5" customHeight="1">
      <c r="A10" s="83" t="s">
        <v>343</v>
      </c>
      <c r="B10" s="228"/>
      <c r="C10" s="229" t="s">
        <v>344</v>
      </c>
      <c r="D10" s="230">
        <f>D11</f>
        <v>5355.1</v>
      </c>
      <c r="E10" s="230">
        <f>E11</f>
        <v>5355.1</v>
      </c>
      <c r="F10" s="230">
        <f t="shared" ref="F10:F78" si="0">E10/D10*100</f>
        <v>100</v>
      </c>
      <c r="G10" s="358">
        <f>E10/28616.11*100</f>
        <v>18.713584760472337</v>
      </c>
    </row>
    <row r="11" spans="1:7">
      <c r="A11" s="83" t="s">
        <v>345</v>
      </c>
      <c r="B11" s="228"/>
      <c r="C11" s="231" t="s">
        <v>346</v>
      </c>
      <c r="D11" s="230">
        <f>D12+D16+D14</f>
        <v>5355.1</v>
      </c>
      <c r="E11" s="230">
        <f>E12+E16+E14</f>
        <v>5355.1</v>
      </c>
      <c r="F11" s="230">
        <f t="shared" si="0"/>
        <v>100</v>
      </c>
      <c r="G11" s="358">
        <f t="shared" ref="G11:G74" si="1">E11/28616.11*100</f>
        <v>18.713584760472337</v>
      </c>
    </row>
    <row r="12" spans="1:7">
      <c r="A12" s="83" t="s">
        <v>347</v>
      </c>
      <c r="B12" s="232"/>
      <c r="C12" s="233" t="s">
        <v>348</v>
      </c>
      <c r="D12" s="230">
        <f>D13</f>
        <v>4440</v>
      </c>
      <c r="E12" s="230">
        <f>E13</f>
        <v>4440</v>
      </c>
      <c r="F12" s="230">
        <f t="shared" si="0"/>
        <v>100</v>
      </c>
      <c r="G12" s="358">
        <f t="shared" si="1"/>
        <v>15.515735716699439</v>
      </c>
    </row>
    <row r="13" spans="1:7" ht="30">
      <c r="A13" s="83"/>
      <c r="B13" s="234" t="s">
        <v>40</v>
      </c>
      <c r="C13" s="235" t="s">
        <v>41</v>
      </c>
      <c r="D13" s="230">
        <v>4440</v>
      </c>
      <c r="E13" s="230">
        <v>4440</v>
      </c>
      <c r="F13" s="230">
        <f t="shared" si="0"/>
        <v>100</v>
      </c>
      <c r="G13" s="358">
        <f t="shared" si="1"/>
        <v>15.515735716699439</v>
      </c>
    </row>
    <row r="14" spans="1:7" hidden="1">
      <c r="A14" s="83" t="s">
        <v>349</v>
      </c>
      <c r="B14" s="234"/>
      <c r="C14" s="236" t="s">
        <v>350</v>
      </c>
      <c r="D14" s="237">
        <f>D15</f>
        <v>0</v>
      </c>
      <c r="E14" s="237">
        <f>E15</f>
        <v>0</v>
      </c>
      <c r="F14" s="230" t="e">
        <f t="shared" si="0"/>
        <v>#DIV/0!</v>
      </c>
      <c r="G14" s="358">
        <f t="shared" si="1"/>
        <v>0</v>
      </c>
    </row>
    <row r="15" spans="1:7" ht="30" hidden="1">
      <c r="A15" s="83"/>
      <c r="B15" s="234" t="s">
        <v>40</v>
      </c>
      <c r="C15" s="236" t="s">
        <v>41</v>
      </c>
      <c r="D15" s="237"/>
      <c r="E15" s="237"/>
      <c r="F15" s="230" t="e">
        <f t="shared" si="0"/>
        <v>#DIV/0!</v>
      </c>
      <c r="G15" s="358">
        <f t="shared" si="1"/>
        <v>0</v>
      </c>
    </row>
    <row r="16" spans="1:7">
      <c r="A16" s="83" t="s">
        <v>351</v>
      </c>
      <c r="B16" s="234"/>
      <c r="C16" s="235" t="s">
        <v>352</v>
      </c>
      <c r="D16" s="237">
        <f>D17</f>
        <v>915.1</v>
      </c>
      <c r="E16" s="237">
        <f>E17</f>
        <v>915.1</v>
      </c>
      <c r="F16" s="230">
        <f t="shared" si="0"/>
        <v>100</v>
      </c>
      <c r="G16" s="358">
        <f t="shared" si="1"/>
        <v>3.1978490437728957</v>
      </c>
    </row>
    <row r="17" spans="1:7" ht="30">
      <c r="A17" s="83"/>
      <c r="B17" s="234" t="s">
        <v>40</v>
      </c>
      <c r="C17" s="235" t="s">
        <v>41</v>
      </c>
      <c r="D17" s="237">
        <v>915.1</v>
      </c>
      <c r="E17" s="237">
        <v>915.1</v>
      </c>
      <c r="F17" s="230">
        <f t="shared" si="0"/>
        <v>100</v>
      </c>
      <c r="G17" s="358">
        <f t="shared" si="1"/>
        <v>3.1978490437728957</v>
      </c>
    </row>
    <row r="18" spans="1:7" ht="30">
      <c r="A18" s="83" t="s">
        <v>494</v>
      </c>
      <c r="B18" s="234"/>
      <c r="C18" s="235" t="s">
        <v>495</v>
      </c>
      <c r="D18" s="237">
        <f>D19</f>
        <v>1350.4</v>
      </c>
      <c r="E18" s="237">
        <f>E19</f>
        <v>1350.4</v>
      </c>
      <c r="F18" s="230">
        <f t="shared" si="0"/>
        <v>100</v>
      </c>
      <c r="G18" s="358">
        <f t="shared" si="1"/>
        <v>4.7190201603222803</v>
      </c>
    </row>
    <row r="19" spans="1:7" ht="30">
      <c r="A19" s="83"/>
      <c r="B19" s="234" t="s">
        <v>40</v>
      </c>
      <c r="C19" s="235" t="s">
        <v>41</v>
      </c>
      <c r="D19" s="237">
        <v>1350.4</v>
      </c>
      <c r="E19" s="237">
        <v>1350.4</v>
      </c>
      <c r="F19" s="230">
        <f t="shared" si="0"/>
        <v>100</v>
      </c>
      <c r="G19" s="358">
        <f t="shared" si="1"/>
        <v>4.7190201603222803</v>
      </c>
    </row>
    <row r="20" spans="1:7" ht="18.75" customHeight="1">
      <c r="A20" s="83" t="s">
        <v>353</v>
      </c>
      <c r="B20" s="238"/>
      <c r="C20" s="239" t="s">
        <v>354</v>
      </c>
      <c r="D20" s="240">
        <f>D21</f>
        <v>1500</v>
      </c>
      <c r="E20" s="240">
        <f>E21</f>
        <v>1500</v>
      </c>
      <c r="F20" s="230">
        <f t="shared" si="0"/>
        <v>100</v>
      </c>
      <c r="G20" s="358">
        <f t="shared" si="1"/>
        <v>5.2418026069930539</v>
      </c>
    </row>
    <row r="21" spans="1:7" ht="30">
      <c r="A21" s="83" t="s">
        <v>355</v>
      </c>
      <c r="B21" s="83"/>
      <c r="C21" s="241" t="s">
        <v>356</v>
      </c>
      <c r="D21" s="240">
        <f>D22+D24</f>
        <v>1500</v>
      </c>
      <c r="E21" s="240">
        <f>E22+E24</f>
        <v>1500</v>
      </c>
      <c r="F21" s="230">
        <f t="shared" si="0"/>
        <v>100</v>
      </c>
      <c r="G21" s="358">
        <f t="shared" si="1"/>
        <v>5.2418026069930539</v>
      </c>
    </row>
    <row r="22" spans="1:7" ht="15.75" customHeight="1">
      <c r="A22" s="83" t="s">
        <v>357</v>
      </c>
      <c r="B22" s="232"/>
      <c r="C22" s="242" t="s">
        <v>358</v>
      </c>
      <c r="D22" s="240">
        <f>D23</f>
        <v>1500</v>
      </c>
      <c r="E22" s="240">
        <f>E23</f>
        <v>1500</v>
      </c>
      <c r="F22" s="230">
        <f t="shared" si="0"/>
        <v>100</v>
      </c>
      <c r="G22" s="358">
        <f t="shared" si="1"/>
        <v>5.2418026069930539</v>
      </c>
    </row>
    <row r="23" spans="1:7" ht="30" customHeight="1">
      <c r="A23" s="83"/>
      <c r="B23" s="234" t="s">
        <v>40</v>
      </c>
      <c r="C23" s="235" t="s">
        <v>41</v>
      </c>
      <c r="D23" s="240">
        <v>1500</v>
      </c>
      <c r="E23" s="240">
        <v>1500</v>
      </c>
      <c r="F23" s="230">
        <f t="shared" si="0"/>
        <v>100</v>
      </c>
      <c r="G23" s="358">
        <f t="shared" si="1"/>
        <v>5.2418026069930539</v>
      </c>
    </row>
    <row r="24" spans="1:7" ht="0.75" hidden="1" customHeight="1">
      <c r="A24" s="83" t="s">
        <v>359</v>
      </c>
      <c r="B24" s="232"/>
      <c r="C24" s="242" t="s">
        <v>360</v>
      </c>
      <c r="D24" s="240">
        <f>D25</f>
        <v>0</v>
      </c>
      <c r="E24" s="240">
        <f>E25</f>
        <v>0</v>
      </c>
      <c r="F24" s="230" t="e">
        <f t="shared" si="0"/>
        <v>#DIV/0!</v>
      </c>
      <c r="G24" s="358">
        <f t="shared" si="1"/>
        <v>0</v>
      </c>
    </row>
    <row r="25" spans="1:7" ht="30" hidden="1" customHeight="1">
      <c r="A25" s="83"/>
      <c r="B25" s="234" t="s">
        <v>40</v>
      </c>
      <c r="C25" s="235" t="s">
        <v>41</v>
      </c>
      <c r="D25" s="240"/>
      <c r="E25" s="240">
        <v>0</v>
      </c>
      <c r="F25" s="230" t="e">
        <f t="shared" si="0"/>
        <v>#DIV/0!</v>
      </c>
      <c r="G25" s="358">
        <f t="shared" si="1"/>
        <v>0</v>
      </c>
    </row>
    <row r="26" spans="1:7">
      <c r="A26" s="83" t="s">
        <v>361</v>
      </c>
      <c r="B26" s="243"/>
      <c r="C26" s="239" t="s">
        <v>362</v>
      </c>
      <c r="D26" s="240">
        <f>D27</f>
        <v>133.19999999999999</v>
      </c>
      <c r="E26" s="240">
        <f>E27</f>
        <v>133.19999999999999</v>
      </c>
      <c r="F26" s="230">
        <f t="shared" si="0"/>
        <v>100</v>
      </c>
      <c r="G26" s="358">
        <f t="shared" si="1"/>
        <v>0.46547207150098313</v>
      </c>
    </row>
    <row r="27" spans="1:7" ht="60">
      <c r="A27" s="83" t="s">
        <v>363</v>
      </c>
      <c r="B27" s="244"/>
      <c r="C27" s="245" t="s">
        <v>364</v>
      </c>
      <c r="D27" s="240">
        <f>D28</f>
        <v>133.19999999999999</v>
      </c>
      <c r="E27" s="240">
        <f>E28</f>
        <v>133.19999999999999</v>
      </c>
      <c r="F27" s="230">
        <f t="shared" si="0"/>
        <v>100</v>
      </c>
      <c r="G27" s="358">
        <f t="shared" si="1"/>
        <v>0.46547207150098313</v>
      </c>
    </row>
    <row r="28" spans="1:7" ht="60">
      <c r="A28" s="83" t="s">
        <v>493</v>
      </c>
      <c r="B28" s="232"/>
      <c r="C28" s="233" t="s">
        <v>187</v>
      </c>
      <c r="D28" s="240">
        <f>D29+D30</f>
        <v>133.19999999999999</v>
      </c>
      <c r="E28" s="240">
        <f>E29+E30</f>
        <v>133.19999999999999</v>
      </c>
      <c r="F28" s="230">
        <f t="shared" si="0"/>
        <v>100</v>
      </c>
      <c r="G28" s="358">
        <f t="shared" si="1"/>
        <v>0.46547207150098313</v>
      </c>
    </row>
    <row r="29" spans="1:7">
      <c r="A29" s="83"/>
      <c r="B29" s="232">
        <v>300</v>
      </c>
      <c r="C29" s="235" t="s">
        <v>43</v>
      </c>
      <c r="D29" s="240">
        <v>34.200000000000003</v>
      </c>
      <c r="E29" s="240">
        <v>34.200000000000003</v>
      </c>
      <c r="F29" s="230">
        <f t="shared" si="0"/>
        <v>100</v>
      </c>
      <c r="G29" s="358">
        <f t="shared" si="1"/>
        <v>0.11951309943944163</v>
      </c>
    </row>
    <row r="30" spans="1:7" ht="35.25" customHeight="1">
      <c r="A30" s="244"/>
      <c r="B30" s="234" t="s">
        <v>40</v>
      </c>
      <c r="C30" s="235" t="s">
        <v>41</v>
      </c>
      <c r="D30" s="240">
        <v>99</v>
      </c>
      <c r="E30" s="240">
        <v>99</v>
      </c>
      <c r="F30" s="230">
        <f t="shared" si="0"/>
        <v>100</v>
      </c>
      <c r="G30" s="358">
        <f t="shared" si="1"/>
        <v>0.34595897206154153</v>
      </c>
    </row>
    <row r="31" spans="1:7">
      <c r="A31" s="244" t="s">
        <v>365</v>
      </c>
      <c r="B31" s="234"/>
      <c r="C31" s="235" t="s">
        <v>366</v>
      </c>
      <c r="D31" s="240">
        <f>D32</f>
        <v>50</v>
      </c>
      <c r="E31" s="240">
        <f>E32</f>
        <v>50</v>
      </c>
      <c r="F31" s="230">
        <f t="shared" si="0"/>
        <v>100</v>
      </c>
      <c r="G31" s="358">
        <f t="shared" si="1"/>
        <v>0.17472675356643513</v>
      </c>
    </row>
    <row r="32" spans="1:7" ht="30">
      <c r="A32" s="244" t="s">
        <v>367</v>
      </c>
      <c r="B32" s="234"/>
      <c r="C32" s="235" t="s">
        <v>368</v>
      </c>
      <c r="D32" s="240">
        <f>D33+D35</f>
        <v>50</v>
      </c>
      <c r="E32" s="240">
        <f>E33+E35</f>
        <v>50</v>
      </c>
      <c r="F32" s="230">
        <f t="shared" si="0"/>
        <v>100</v>
      </c>
      <c r="G32" s="358">
        <f t="shared" si="1"/>
        <v>0.17472675356643513</v>
      </c>
    </row>
    <row r="33" spans="1:7" ht="30">
      <c r="A33" s="244" t="s">
        <v>369</v>
      </c>
      <c r="B33" s="234"/>
      <c r="C33" s="235" t="s">
        <v>370</v>
      </c>
      <c r="D33" s="240">
        <f>D34</f>
        <v>50</v>
      </c>
      <c r="E33" s="240">
        <f>E34</f>
        <v>50</v>
      </c>
      <c r="F33" s="230">
        <f t="shared" si="0"/>
        <v>100</v>
      </c>
      <c r="G33" s="358">
        <f t="shared" si="1"/>
        <v>0.17472675356643513</v>
      </c>
    </row>
    <row r="34" spans="1:7" ht="29.25" customHeight="1">
      <c r="A34" s="244"/>
      <c r="B34" s="234" t="s">
        <v>40</v>
      </c>
      <c r="C34" s="235" t="s">
        <v>41</v>
      </c>
      <c r="D34" s="240">
        <v>50</v>
      </c>
      <c r="E34" s="240">
        <v>50</v>
      </c>
      <c r="F34" s="230">
        <f t="shared" si="0"/>
        <v>100</v>
      </c>
      <c r="G34" s="358">
        <f t="shared" si="1"/>
        <v>0.17472675356643513</v>
      </c>
    </row>
    <row r="35" spans="1:7" ht="30" hidden="1">
      <c r="A35" s="244" t="s">
        <v>371</v>
      </c>
      <c r="B35" s="234"/>
      <c r="C35" s="235" t="s">
        <v>372</v>
      </c>
      <c r="D35" s="246">
        <f>D36</f>
        <v>0</v>
      </c>
      <c r="E35" s="246">
        <f>E36</f>
        <v>0</v>
      </c>
      <c r="F35" s="230" t="e">
        <f t="shared" si="0"/>
        <v>#DIV/0!</v>
      </c>
      <c r="G35" s="358">
        <f t="shared" si="1"/>
        <v>0</v>
      </c>
    </row>
    <row r="36" spans="1:7" ht="30" hidden="1">
      <c r="A36" s="244"/>
      <c r="B36" s="234" t="s">
        <v>40</v>
      </c>
      <c r="C36" s="235" t="s">
        <v>41</v>
      </c>
      <c r="D36" s="240"/>
      <c r="E36" s="240"/>
      <c r="F36" s="230" t="e">
        <f t="shared" si="0"/>
        <v>#DIV/0!</v>
      </c>
      <c r="G36" s="358">
        <f t="shared" si="1"/>
        <v>0</v>
      </c>
    </row>
    <row r="37" spans="1:7" ht="28.5">
      <c r="A37" s="224" t="s">
        <v>373</v>
      </c>
      <c r="B37" s="247"/>
      <c r="C37" s="248" t="s">
        <v>374</v>
      </c>
      <c r="D37" s="227">
        <f>D38+D57+D72</f>
        <v>10037.4</v>
      </c>
      <c r="E37" s="227">
        <f>E38+E57+E72</f>
        <v>7327.5</v>
      </c>
      <c r="F37" s="227">
        <f t="shared" si="0"/>
        <v>73.001972622392259</v>
      </c>
      <c r="G37" s="358">
        <f t="shared" si="1"/>
        <v>25.606205735161069</v>
      </c>
    </row>
    <row r="38" spans="1:7">
      <c r="A38" s="83" t="s">
        <v>375</v>
      </c>
      <c r="B38" s="244"/>
      <c r="C38" s="241" t="s">
        <v>376</v>
      </c>
      <c r="D38" s="230">
        <f>D39+D44</f>
        <v>5866.7</v>
      </c>
      <c r="E38" s="230">
        <f>E39+E44</f>
        <v>3164.1</v>
      </c>
      <c r="F38" s="230">
        <f t="shared" si="0"/>
        <v>53.933216288543818</v>
      </c>
      <c r="G38" s="358">
        <f t="shared" si="1"/>
        <v>11.057058419191147</v>
      </c>
    </row>
    <row r="39" spans="1:7" ht="30">
      <c r="A39" s="83" t="s">
        <v>377</v>
      </c>
      <c r="B39" s="249"/>
      <c r="C39" s="242" t="s">
        <v>378</v>
      </c>
      <c r="D39" s="230">
        <f>D40+D42</f>
        <v>2445.3999999999996</v>
      </c>
      <c r="E39" s="230">
        <f>E40+E42</f>
        <v>2073.1999999999998</v>
      </c>
      <c r="F39" s="230">
        <f t="shared" si="0"/>
        <v>84.779586161773139</v>
      </c>
      <c r="G39" s="358">
        <f t="shared" si="1"/>
        <v>7.244870109878665</v>
      </c>
    </row>
    <row r="40" spans="1:7" ht="15" customHeight="1">
      <c r="A40" s="250" t="s">
        <v>379</v>
      </c>
      <c r="B40" s="251"/>
      <c r="C40" s="252" t="s">
        <v>66</v>
      </c>
      <c r="D40" s="237">
        <f>D41</f>
        <v>1837.1</v>
      </c>
      <c r="E40" s="237">
        <f>E41</f>
        <v>1465.1</v>
      </c>
      <c r="F40" s="230">
        <f t="shared" si="0"/>
        <v>79.750694028632083</v>
      </c>
      <c r="G40" s="358">
        <f t="shared" si="1"/>
        <v>5.1198433330036819</v>
      </c>
    </row>
    <row r="41" spans="1:7">
      <c r="A41" s="250"/>
      <c r="B41" s="250" t="s">
        <v>35</v>
      </c>
      <c r="C41" s="253" t="s">
        <v>174</v>
      </c>
      <c r="D41" s="237">
        <v>1837.1</v>
      </c>
      <c r="E41" s="237">
        <v>1465.1</v>
      </c>
      <c r="F41" s="230">
        <f t="shared" si="0"/>
        <v>79.750694028632083</v>
      </c>
      <c r="G41" s="358">
        <f t="shared" si="1"/>
        <v>5.1198433330036819</v>
      </c>
    </row>
    <row r="42" spans="1:7" ht="30">
      <c r="A42" s="250" t="s">
        <v>380</v>
      </c>
      <c r="B42" s="250"/>
      <c r="C42" s="253" t="s">
        <v>381</v>
      </c>
      <c r="D42" s="237">
        <f>D43</f>
        <v>608.29999999999995</v>
      </c>
      <c r="E42" s="237">
        <f>E43</f>
        <v>608.1</v>
      </c>
      <c r="F42" s="230">
        <f t="shared" si="0"/>
        <v>99.967121486108837</v>
      </c>
      <c r="G42" s="358">
        <f t="shared" si="1"/>
        <v>2.125026776874984</v>
      </c>
    </row>
    <row r="43" spans="1:7">
      <c r="A43" s="250"/>
      <c r="B43" s="250" t="s">
        <v>35</v>
      </c>
      <c r="C43" s="253" t="s">
        <v>174</v>
      </c>
      <c r="D43" s="237">
        <v>608.29999999999995</v>
      </c>
      <c r="E43" s="237">
        <v>608.1</v>
      </c>
      <c r="F43" s="230">
        <f t="shared" si="0"/>
        <v>99.967121486108837</v>
      </c>
      <c r="G43" s="358">
        <f t="shared" si="1"/>
        <v>2.125026776874984</v>
      </c>
    </row>
    <row r="44" spans="1:7" ht="30">
      <c r="A44" s="83" t="s">
        <v>382</v>
      </c>
      <c r="B44" s="244"/>
      <c r="C44" s="254" t="s">
        <v>383</v>
      </c>
      <c r="D44" s="230">
        <f>D45+D47+D49+D51+D55+D53</f>
        <v>3421.3</v>
      </c>
      <c r="E44" s="230">
        <f>E45+E47+E49+E51+E55+E53</f>
        <v>1090.9000000000001</v>
      </c>
      <c r="F44" s="230">
        <f t="shared" si="0"/>
        <v>31.885540583988544</v>
      </c>
      <c r="G44" s="358">
        <f t="shared" si="1"/>
        <v>3.8121883093124822</v>
      </c>
    </row>
    <row r="45" spans="1:7">
      <c r="A45" s="83" t="s">
        <v>384</v>
      </c>
      <c r="B45" s="232"/>
      <c r="C45" s="233" t="s">
        <v>385</v>
      </c>
      <c r="D45" s="230">
        <f>D46</f>
        <v>1110.8</v>
      </c>
      <c r="E45" s="230">
        <f>E46</f>
        <v>591.4</v>
      </c>
      <c r="F45" s="230">
        <f t="shared" si="0"/>
        <v>53.24090745408715</v>
      </c>
      <c r="G45" s="358">
        <f t="shared" si="1"/>
        <v>2.0666680411837945</v>
      </c>
    </row>
    <row r="46" spans="1:7">
      <c r="A46" s="83"/>
      <c r="B46" s="83" t="s">
        <v>35</v>
      </c>
      <c r="C46" s="255" t="s">
        <v>174</v>
      </c>
      <c r="D46" s="230">
        <v>1110.8</v>
      </c>
      <c r="E46" s="230">
        <v>591.4</v>
      </c>
      <c r="F46" s="230">
        <f t="shared" si="0"/>
        <v>53.24090745408715</v>
      </c>
      <c r="G46" s="358">
        <f t="shared" si="1"/>
        <v>2.0666680411837945</v>
      </c>
    </row>
    <row r="47" spans="1:7" ht="30">
      <c r="A47" s="83" t="s">
        <v>380</v>
      </c>
      <c r="B47" s="83"/>
      <c r="C47" s="253" t="s">
        <v>381</v>
      </c>
      <c r="D47" s="230">
        <f>D48</f>
        <v>500</v>
      </c>
      <c r="E47" s="230">
        <f>E48</f>
        <v>499.5</v>
      </c>
      <c r="F47" s="230">
        <f t="shared" si="0"/>
        <v>99.9</v>
      </c>
      <c r="G47" s="358">
        <f t="shared" si="1"/>
        <v>1.745520268128687</v>
      </c>
    </row>
    <row r="48" spans="1:7">
      <c r="A48" s="83"/>
      <c r="B48" s="83" t="s">
        <v>35</v>
      </c>
      <c r="C48" s="255" t="s">
        <v>174</v>
      </c>
      <c r="D48" s="230">
        <v>500</v>
      </c>
      <c r="E48" s="230">
        <v>499.5</v>
      </c>
      <c r="F48" s="230">
        <f t="shared" si="0"/>
        <v>99.9</v>
      </c>
      <c r="G48" s="358">
        <f t="shared" si="1"/>
        <v>1.745520268128687</v>
      </c>
    </row>
    <row r="49" spans="1:7" ht="30">
      <c r="A49" s="83" t="s">
        <v>386</v>
      </c>
      <c r="B49" s="83"/>
      <c r="C49" s="255" t="s">
        <v>387</v>
      </c>
      <c r="D49" s="230">
        <f>D50</f>
        <v>1810.5</v>
      </c>
      <c r="E49" s="230">
        <f>E50</f>
        <v>0</v>
      </c>
      <c r="F49" s="230">
        <f t="shared" si="0"/>
        <v>0</v>
      </c>
      <c r="G49" s="358">
        <f t="shared" si="1"/>
        <v>0</v>
      </c>
    </row>
    <row r="50" spans="1:7">
      <c r="A50" s="83"/>
      <c r="B50" s="83" t="s">
        <v>35</v>
      </c>
      <c r="C50" s="255" t="s">
        <v>174</v>
      </c>
      <c r="D50" s="230">
        <v>1810.5</v>
      </c>
      <c r="E50" s="230">
        <v>0</v>
      </c>
      <c r="F50" s="230">
        <f t="shared" si="0"/>
        <v>0</v>
      </c>
      <c r="G50" s="358">
        <f t="shared" si="1"/>
        <v>0</v>
      </c>
    </row>
    <row r="51" spans="1:7" ht="45" hidden="1">
      <c r="A51" s="83" t="s">
        <v>388</v>
      </c>
      <c r="B51" s="83"/>
      <c r="C51" s="255" t="s">
        <v>389</v>
      </c>
      <c r="D51" s="230">
        <f>D52</f>
        <v>0</v>
      </c>
      <c r="E51" s="230">
        <f>E52</f>
        <v>0</v>
      </c>
      <c r="F51" s="230" t="e">
        <f t="shared" si="0"/>
        <v>#DIV/0!</v>
      </c>
      <c r="G51" s="358">
        <f t="shared" si="1"/>
        <v>0</v>
      </c>
    </row>
    <row r="52" spans="1:7" ht="0.75" hidden="1" customHeight="1">
      <c r="A52" s="83"/>
      <c r="B52" s="83" t="s">
        <v>35</v>
      </c>
      <c r="C52" s="255" t="s">
        <v>174</v>
      </c>
      <c r="D52" s="230"/>
      <c r="E52" s="230"/>
      <c r="F52" s="230" t="e">
        <f t="shared" si="0"/>
        <v>#DIV/0!</v>
      </c>
      <c r="G52" s="358">
        <f t="shared" si="1"/>
        <v>0</v>
      </c>
    </row>
    <row r="53" spans="1:7" ht="17.25" hidden="1" customHeight="1">
      <c r="A53" s="83" t="s">
        <v>390</v>
      </c>
      <c r="B53" s="256"/>
      <c r="C53" s="256" t="s">
        <v>391</v>
      </c>
      <c r="D53" s="237">
        <f>D54</f>
        <v>0</v>
      </c>
      <c r="E53" s="237">
        <f>E54</f>
        <v>0</v>
      </c>
      <c r="F53" s="230" t="e">
        <f t="shared" si="0"/>
        <v>#DIV/0!</v>
      </c>
      <c r="G53" s="358">
        <f t="shared" si="1"/>
        <v>0</v>
      </c>
    </row>
    <row r="54" spans="1:7" hidden="1">
      <c r="A54" s="83"/>
      <c r="B54" s="256" t="s">
        <v>35</v>
      </c>
      <c r="C54" s="256" t="s">
        <v>174</v>
      </c>
      <c r="D54" s="230"/>
      <c r="E54" s="230"/>
      <c r="F54" s="230" t="e">
        <f t="shared" si="0"/>
        <v>#DIV/0!</v>
      </c>
      <c r="G54" s="358">
        <f t="shared" si="1"/>
        <v>0</v>
      </c>
    </row>
    <row r="55" spans="1:7" ht="30" hidden="1">
      <c r="A55" s="83" t="s">
        <v>392</v>
      </c>
      <c r="B55" s="83"/>
      <c r="C55" s="255" t="s">
        <v>393</v>
      </c>
      <c r="D55" s="230"/>
      <c r="E55" s="230"/>
      <c r="F55" s="230" t="e">
        <f t="shared" si="0"/>
        <v>#DIV/0!</v>
      </c>
      <c r="G55" s="358">
        <f t="shared" si="1"/>
        <v>0</v>
      </c>
    </row>
    <row r="56" spans="1:7" ht="0.75" hidden="1" customHeight="1">
      <c r="A56" s="83"/>
      <c r="B56" s="83" t="s">
        <v>35</v>
      </c>
      <c r="C56" s="255" t="s">
        <v>174</v>
      </c>
      <c r="D56" s="230"/>
      <c r="E56" s="230"/>
      <c r="F56" s="230" t="e">
        <f t="shared" si="0"/>
        <v>#DIV/0!</v>
      </c>
      <c r="G56" s="358">
        <f t="shared" si="1"/>
        <v>0</v>
      </c>
    </row>
    <row r="57" spans="1:7">
      <c r="A57" s="83" t="s">
        <v>394</v>
      </c>
      <c r="B57" s="244"/>
      <c r="C57" s="241" t="s">
        <v>395</v>
      </c>
      <c r="D57" s="230">
        <f>D58+D64+D61+D69</f>
        <v>1961.5</v>
      </c>
      <c r="E57" s="230">
        <f>E58+E64+E61+E69</f>
        <v>1961.2</v>
      </c>
      <c r="F57" s="230">
        <f t="shared" si="0"/>
        <v>99.984705582462411</v>
      </c>
      <c r="G57" s="358">
        <f t="shared" si="1"/>
        <v>6.8534821818898513</v>
      </c>
    </row>
    <row r="58" spans="1:7">
      <c r="A58" s="83" t="s">
        <v>396</v>
      </c>
      <c r="B58" s="244"/>
      <c r="C58" s="241" t="s">
        <v>397</v>
      </c>
      <c r="D58" s="230">
        <f>D59</f>
        <v>905.5</v>
      </c>
      <c r="E58" s="230">
        <f>E59</f>
        <v>905.3</v>
      </c>
      <c r="F58" s="230">
        <f t="shared" si="0"/>
        <v>99.977912755383755</v>
      </c>
      <c r="G58" s="358">
        <f t="shared" si="1"/>
        <v>3.1636026000738742</v>
      </c>
    </row>
    <row r="59" spans="1:7">
      <c r="A59" s="83" t="s">
        <v>398</v>
      </c>
      <c r="B59" s="232"/>
      <c r="C59" s="233" t="s">
        <v>4</v>
      </c>
      <c r="D59" s="230">
        <v>905.5</v>
      </c>
      <c r="E59" s="230">
        <f>E60</f>
        <v>905.3</v>
      </c>
      <c r="F59" s="230">
        <f t="shared" si="0"/>
        <v>99.977912755383755</v>
      </c>
      <c r="G59" s="358">
        <f t="shared" si="1"/>
        <v>3.1636026000738742</v>
      </c>
    </row>
    <row r="60" spans="1:7">
      <c r="A60" s="257"/>
      <c r="B60" s="83" t="s">
        <v>35</v>
      </c>
      <c r="C60" s="255" t="s">
        <v>174</v>
      </c>
      <c r="D60" s="230">
        <v>905.5</v>
      </c>
      <c r="E60" s="230">
        <v>905.3</v>
      </c>
      <c r="F60" s="230">
        <f t="shared" si="0"/>
        <v>99.977912755383755</v>
      </c>
      <c r="G60" s="358">
        <f t="shared" si="1"/>
        <v>3.1636026000738742</v>
      </c>
    </row>
    <row r="61" spans="1:7">
      <c r="A61" s="83" t="s">
        <v>399</v>
      </c>
      <c r="B61" s="244"/>
      <c r="C61" s="241" t="s">
        <v>400</v>
      </c>
      <c r="D61" s="230">
        <f>D62</f>
        <v>30.7</v>
      </c>
      <c r="E61" s="230">
        <f>E62</f>
        <v>30.7</v>
      </c>
      <c r="F61" s="230">
        <f t="shared" si="0"/>
        <v>100</v>
      </c>
      <c r="G61" s="358">
        <f t="shared" si="1"/>
        <v>0.10728222668979118</v>
      </c>
    </row>
    <row r="62" spans="1:7">
      <c r="A62" s="250" t="s">
        <v>401</v>
      </c>
      <c r="B62" s="232"/>
      <c r="C62" s="233" t="s">
        <v>402</v>
      </c>
      <c r="D62" s="230">
        <f>D63</f>
        <v>30.7</v>
      </c>
      <c r="E62" s="230">
        <f>E63</f>
        <v>30.7</v>
      </c>
      <c r="F62" s="230">
        <f t="shared" si="0"/>
        <v>100</v>
      </c>
      <c r="G62" s="358">
        <f t="shared" si="1"/>
        <v>0.10728222668979118</v>
      </c>
    </row>
    <row r="63" spans="1:7">
      <c r="A63" s="257"/>
      <c r="B63" s="83" t="s">
        <v>35</v>
      </c>
      <c r="C63" s="255" t="s">
        <v>174</v>
      </c>
      <c r="D63" s="230">
        <v>30.7</v>
      </c>
      <c r="E63" s="230">
        <v>30.7</v>
      </c>
      <c r="F63" s="230">
        <f t="shared" si="0"/>
        <v>100</v>
      </c>
      <c r="G63" s="358">
        <f t="shared" si="1"/>
        <v>0.10728222668979118</v>
      </c>
    </row>
    <row r="64" spans="1:7">
      <c r="A64" s="83" t="s">
        <v>403</v>
      </c>
      <c r="B64" s="232"/>
      <c r="C64" s="233" t="s">
        <v>404</v>
      </c>
      <c r="D64" s="230">
        <f>D65+D67</f>
        <v>595.29999999999995</v>
      </c>
      <c r="E64" s="230">
        <f>E65+E67</f>
        <v>595.20000000000005</v>
      </c>
      <c r="F64" s="230">
        <f t="shared" si="0"/>
        <v>99.983201747018327</v>
      </c>
      <c r="G64" s="358">
        <f t="shared" si="1"/>
        <v>2.079947274454844</v>
      </c>
    </row>
    <row r="65" spans="1:7" ht="30">
      <c r="A65" s="83" t="s">
        <v>405</v>
      </c>
      <c r="B65" s="232"/>
      <c r="C65" s="233" t="s">
        <v>406</v>
      </c>
      <c r="D65" s="230">
        <f>D66</f>
        <v>235.5</v>
      </c>
      <c r="E65" s="230">
        <f>E66</f>
        <v>235.5</v>
      </c>
      <c r="F65" s="230">
        <f t="shared" si="0"/>
        <v>100</v>
      </c>
      <c r="G65" s="358">
        <f t="shared" si="1"/>
        <v>0.82296300929790944</v>
      </c>
    </row>
    <row r="66" spans="1:7">
      <c r="A66" s="257"/>
      <c r="B66" s="83" t="s">
        <v>35</v>
      </c>
      <c r="C66" s="255" t="s">
        <v>174</v>
      </c>
      <c r="D66" s="230">
        <v>235.5</v>
      </c>
      <c r="E66" s="230">
        <v>235.5</v>
      </c>
      <c r="F66" s="230">
        <f t="shared" si="0"/>
        <v>100</v>
      </c>
      <c r="G66" s="358">
        <f t="shared" si="1"/>
        <v>0.82296300929790944</v>
      </c>
    </row>
    <row r="67" spans="1:7" s="219" customFormat="1">
      <c r="A67" s="83" t="s">
        <v>409</v>
      </c>
      <c r="B67" s="221"/>
      <c r="C67" s="258" t="s">
        <v>500</v>
      </c>
      <c r="D67" s="230">
        <f>D68</f>
        <v>359.8</v>
      </c>
      <c r="E67" s="230">
        <f>E68</f>
        <v>359.7</v>
      </c>
      <c r="F67" s="230">
        <f t="shared" si="0"/>
        <v>99.972206781545296</v>
      </c>
      <c r="G67" s="358">
        <f t="shared" si="1"/>
        <v>1.2569842651569343</v>
      </c>
    </row>
    <row r="68" spans="1:7">
      <c r="A68" s="83"/>
      <c r="B68" s="83" t="s">
        <v>35</v>
      </c>
      <c r="C68" s="255" t="s">
        <v>174</v>
      </c>
      <c r="D68" s="230">
        <v>359.8</v>
      </c>
      <c r="E68" s="230">
        <v>359.7</v>
      </c>
      <c r="F68" s="230">
        <f t="shared" si="0"/>
        <v>99.972206781545296</v>
      </c>
      <c r="G68" s="358">
        <f t="shared" si="1"/>
        <v>1.2569842651569343</v>
      </c>
    </row>
    <row r="69" spans="1:7" ht="30">
      <c r="A69" s="83" t="s">
        <v>498</v>
      </c>
      <c r="B69" s="83"/>
      <c r="C69" s="255" t="s">
        <v>499</v>
      </c>
      <c r="D69" s="230">
        <f>D70</f>
        <v>430</v>
      </c>
      <c r="E69" s="230">
        <f>E70</f>
        <v>430</v>
      </c>
      <c r="F69" s="230"/>
      <c r="G69" s="358">
        <f t="shared" si="1"/>
        <v>1.5026500806713421</v>
      </c>
    </row>
    <row r="70" spans="1:7" ht="30">
      <c r="A70" s="83" t="s">
        <v>497</v>
      </c>
      <c r="B70" s="244"/>
      <c r="C70" s="254" t="s">
        <v>496</v>
      </c>
      <c r="D70" s="230">
        <f>D71</f>
        <v>430</v>
      </c>
      <c r="E70" s="230">
        <f>E71</f>
        <v>430</v>
      </c>
      <c r="F70" s="230">
        <f t="shared" si="0"/>
        <v>100</v>
      </c>
      <c r="G70" s="358">
        <f t="shared" si="1"/>
        <v>1.5026500806713421</v>
      </c>
    </row>
    <row r="71" spans="1:7" s="260" customFormat="1">
      <c r="A71" s="83"/>
      <c r="B71" s="83" t="s">
        <v>35</v>
      </c>
      <c r="C71" s="259" t="s">
        <v>174</v>
      </c>
      <c r="D71" s="230">
        <v>430</v>
      </c>
      <c r="E71" s="230">
        <v>430</v>
      </c>
      <c r="F71" s="230">
        <f t="shared" si="0"/>
        <v>100</v>
      </c>
      <c r="G71" s="358">
        <f t="shared" si="1"/>
        <v>1.5026500806713421</v>
      </c>
    </row>
    <row r="72" spans="1:7" s="260" customFormat="1">
      <c r="A72" s="83" t="s">
        <v>411</v>
      </c>
      <c r="B72" s="83"/>
      <c r="C72" s="259" t="s">
        <v>412</v>
      </c>
      <c r="D72" s="230">
        <f>D73</f>
        <v>2209.1999999999998</v>
      </c>
      <c r="E72" s="230">
        <f>E73</f>
        <v>2202.2000000000003</v>
      </c>
      <c r="F72" s="230">
        <f t="shared" si="0"/>
        <v>99.68314321926492</v>
      </c>
      <c r="G72" s="358">
        <f t="shared" si="1"/>
        <v>7.6956651340800697</v>
      </c>
    </row>
    <row r="73" spans="1:7" ht="18.75" customHeight="1">
      <c r="A73" s="83" t="s">
        <v>413</v>
      </c>
      <c r="B73" s="83"/>
      <c r="C73" s="259" t="s">
        <v>414</v>
      </c>
      <c r="D73" s="230">
        <f>D74</f>
        <v>2209.1999999999998</v>
      </c>
      <c r="E73" s="230">
        <f>E74</f>
        <v>2202.2000000000003</v>
      </c>
      <c r="F73" s="230">
        <f t="shared" si="0"/>
        <v>99.68314321926492</v>
      </c>
      <c r="G73" s="358">
        <f t="shared" si="1"/>
        <v>7.6956651340800697</v>
      </c>
    </row>
    <row r="74" spans="1:7" ht="30">
      <c r="A74" s="83" t="s">
        <v>415</v>
      </c>
      <c r="B74" s="83"/>
      <c r="C74" s="255" t="s">
        <v>416</v>
      </c>
      <c r="D74" s="230">
        <f>D75+D76+D77</f>
        <v>2209.1999999999998</v>
      </c>
      <c r="E74" s="230">
        <f>E75+E76+E77</f>
        <v>2202.2000000000003</v>
      </c>
      <c r="F74" s="230">
        <f t="shared" si="0"/>
        <v>99.68314321926492</v>
      </c>
      <c r="G74" s="358">
        <f t="shared" si="1"/>
        <v>7.6956651340800697</v>
      </c>
    </row>
    <row r="75" spans="1:7" ht="45">
      <c r="A75" s="83"/>
      <c r="B75" s="83" t="s">
        <v>31</v>
      </c>
      <c r="C75" s="255" t="s">
        <v>173</v>
      </c>
      <c r="D75" s="230">
        <v>1729.3</v>
      </c>
      <c r="E75" s="230">
        <v>1728.4</v>
      </c>
      <c r="F75" s="230">
        <f t="shared" si="0"/>
        <v>99.947955820274103</v>
      </c>
      <c r="G75" s="358">
        <f t="shared" ref="G75:G138" si="2">E75/28616.11*100</f>
        <v>6.0399544172845303</v>
      </c>
    </row>
    <row r="76" spans="1:7">
      <c r="A76" s="83"/>
      <c r="B76" s="83" t="s">
        <v>35</v>
      </c>
      <c r="C76" s="259" t="s">
        <v>174</v>
      </c>
      <c r="D76" s="230">
        <v>452.9</v>
      </c>
      <c r="E76" s="230">
        <v>446.8</v>
      </c>
      <c r="F76" s="230">
        <f t="shared" si="0"/>
        <v>98.653124310002212</v>
      </c>
      <c r="G76" s="358">
        <f t="shared" si="2"/>
        <v>1.5613582698696642</v>
      </c>
    </row>
    <row r="77" spans="1:7">
      <c r="A77" s="83"/>
      <c r="B77" s="83" t="s">
        <v>36</v>
      </c>
      <c r="C77" s="55" t="s">
        <v>37</v>
      </c>
      <c r="D77" s="230">
        <v>27</v>
      </c>
      <c r="E77" s="230">
        <v>27</v>
      </c>
      <c r="F77" s="230">
        <f t="shared" si="0"/>
        <v>100</v>
      </c>
      <c r="G77" s="358">
        <f t="shared" si="2"/>
        <v>9.4352446925874967E-2</v>
      </c>
    </row>
    <row r="78" spans="1:7" ht="28.5">
      <c r="A78" s="224" t="s">
        <v>417</v>
      </c>
      <c r="B78" s="247"/>
      <c r="C78" s="248" t="s">
        <v>418</v>
      </c>
      <c r="D78" s="227">
        <f>D79+D91</f>
        <v>2384.6999999999998</v>
      </c>
      <c r="E78" s="227">
        <f>E79+E91</f>
        <v>2381.6999999999998</v>
      </c>
      <c r="F78" s="227">
        <f t="shared" si="0"/>
        <v>99.874198012328591</v>
      </c>
      <c r="G78" s="358">
        <f t="shared" si="2"/>
        <v>8.3229341793835712</v>
      </c>
    </row>
    <row r="79" spans="1:7" ht="30">
      <c r="A79" s="83" t="s">
        <v>419</v>
      </c>
      <c r="B79" s="244"/>
      <c r="C79" s="241" t="s">
        <v>420</v>
      </c>
      <c r="D79" s="230">
        <f>D80+D88</f>
        <v>2358.1999999999998</v>
      </c>
      <c r="E79" s="230">
        <f>E80+E88</f>
        <v>2355.1999999999998</v>
      </c>
      <c r="F79" s="230">
        <f t="shared" ref="F79:F151" si="3">E79/D79*100</f>
        <v>99.87278432702908</v>
      </c>
      <c r="G79" s="358">
        <f t="shared" si="2"/>
        <v>8.2303289999933593</v>
      </c>
    </row>
    <row r="80" spans="1:7" ht="30" customHeight="1">
      <c r="A80" s="83" t="s">
        <v>186</v>
      </c>
      <c r="B80" s="249"/>
      <c r="C80" s="242" t="s">
        <v>421</v>
      </c>
      <c r="D80" s="230">
        <f>D81+D83+D86</f>
        <v>338.2</v>
      </c>
      <c r="E80" s="230">
        <f>E81+E83+E86</f>
        <v>335.20000000000005</v>
      </c>
      <c r="F80" s="230">
        <f t="shared" si="3"/>
        <v>99.112950916617407</v>
      </c>
      <c r="G80" s="358">
        <f t="shared" si="2"/>
        <v>1.1713681559093814</v>
      </c>
    </row>
    <row r="81" spans="1:7" ht="45">
      <c r="A81" s="83" t="s">
        <v>422</v>
      </c>
      <c r="B81" s="232"/>
      <c r="C81" s="233" t="s">
        <v>423</v>
      </c>
      <c r="D81" s="230">
        <f>D82</f>
        <v>34.200000000000003</v>
      </c>
      <c r="E81" s="230">
        <f>E82</f>
        <v>34.1</v>
      </c>
      <c r="F81" s="230">
        <f t="shared" si="3"/>
        <v>99.707602339181278</v>
      </c>
      <c r="G81" s="358">
        <f t="shared" si="2"/>
        <v>0.11916364593230877</v>
      </c>
    </row>
    <row r="82" spans="1:7">
      <c r="A82" s="83"/>
      <c r="B82" s="83" t="s">
        <v>35</v>
      </c>
      <c r="C82" s="255" t="s">
        <v>174</v>
      </c>
      <c r="D82" s="230">
        <v>34.200000000000003</v>
      </c>
      <c r="E82" s="230">
        <v>34.1</v>
      </c>
      <c r="F82" s="230">
        <f t="shared" si="3"/>
        <v>99.707602339181278</v>
      </c>
      <c r="G82" s="358">
        <f t="shared" si="2"/>
        <v>0.11916364593230877</v>
      </c>
    </row>
    <row r="83" spans="1:7" ht="33" customHeight="1">
      <c r="A83" s="83" t="s">
        <v>424</v>
      </c>
      <c r="B83" s="83"/>
      <c r="C83" s="255" t="s">
        <v>425</v>
      </c>
      <c r="D83" s="230">
        <f>D84+D85</f>
        <v>304</v>
      </c>
      <c r="E83" s="230">
        <f>E84+E85</f>
        <v>301.10000000000002</v>
      </c>
      <c r="F83" s="230">
        <f t="shared" si="3"/>
        <v>99.046052631578945</v>
      </c>
      <c r="G83" s="358">
        <f t="shared" si="2"/>
        <v>1.0522045099770723</v>
      </c>
    </row>
    <row r="84" spans="1:7">
      <c r="A84" s="83"/>
      <c r="B84" s="83" t="s">
        <v>35</v>
      </c>
      <c r="C84" s="255" t="s">
        <v>174</v>
      </c>
      <c r="D84" s="230">
        <v>266.7</v>
      </c>
      <c r="E84" s="230">
        <v>263.8</v>
      </c>
      <c r="F84" s="230">
        <f t="shared" si="3"/>
        <v>98.912635920509942</v>
      </c>
      <c r="G84" s="358">
        <f t="shared" si="2"/>
        <v>0.92185835181651177</v>
      </c>
    </row>
    <row r="85" spans="1:7">
      <c r="A85" s="83"/>
      <c r="B85" s="221">
        <v>800</v>
      </c>
      <c r="C85" s="231" t="s">
        <v>37</v>
      </c>
      <c r="D85" s="230">
        <v>37.299999999999997</v>
      </c>
      <c r="E85" s="230">
        <v>37.299999999999997</v>
      </c>
      <c r="F85" s="230">
        <f t="shared" si="3"/>
        <v>100</v>
      </c>
      <c r="G85" s="358">
        <f t="shared" si="2"/>
        <v>0.13034615816056061</v>
      </c>
    </row>
    <row r="86" spans="1:7" ht="30.75" hidden="1" customHeight="1">
      <c r="A86" s="83" t="s">
        <v>426</v>
      </c>
      <c r="B86" s="83"/>
      <c r="C86" s="255" t="s">
        <v>427</v>
      </c>
      <c r="D86" s="230">
        <f>D87</f>
        <v>0</v>
      </c>
      <c r="E86" s="230">
        <f>E87</f>
        <v>0</v>
      </c>
      <c r="F86" s="230" t="e">
        <f t="shared" si="3"/>
        <v>#DIV/0!</v>
      </c>
      <c r="G86" s="358">
        <f t="shared" si="2"/>
        <v>0</v>
      </c>
    </row>
    <row r="87" spans="1:7" hidden="1">
      <c r="A87" s="83"/>
      <c r="B87" s="83" t="s">
        <v>35</v>
      </c>
      <c r="C87" s="255" t="s">
        <v>174</v>
      </c>
      <c r="D87" s="230"/>
      <c r="E87" s="230"/>
      <c r="F87" s="230" t="e">
        <f t="shared" si="3"/>
        <v>#DIV/0!</v>
      </c>
      <c r="G87" s="358">
        <f t="shared" si="2"/>
        <v>0</v>
      </c>
    </row>
    <row r="88" spans="1:7" ht="33.75" customHeight="1">
      <c r="A88" s="83" t="s">
        <v>428</v>
      </c>
      <c r="B88" s="244"/>
      <c r="C88" s="254" t="s">
        <v>429</v>
      </c>
      <c r="D88" s="230">
        <f>D89</f>
        <v>2020</v>
      </c>
      <c r="E88" s="230">
        <f>E89</f>
        <v>2020</v>
      </c>
      <c r="F88" s="230">
        <f t="shared" si="3"/>
        <v>100</v>
      </c>
      <c r="G88" s="358">
        <f t="shared" si="2"/>
        <v>7.0589608440839795</v>
      </c>
    </row>
    <row r="89" spans="1:7" ht="30">
      <c r="A89" s="83" t="s">
        <v>430</v>
      </c>
      <c r="B89" s="232"/>
      <c r="C89" s="233" t="s">
        <v>431</v>
      </c>
      <c r="D89" s="230">
        <f>D90</f>
        <v>2020</v>
      </c>
      <c r="E89" s="230">
        <f>E90</f>
        <v>2020</v>
      </c>
      <c r="F89" s="230">
        <f t="shared" si="3"/>
        <v>100</v>
      </c>
      <c r="G89" s="358">
        <f t="shared" si="2"/>
        <v>7.0589608440839795</v>
      </c>
    </row>
    <row r="90" spans="1:7" ht="30">
      <c r="A90" s="83"/>
      <c r="B90" s="234" t="s">
        <v>40</v>
      </c>
      <c r="C90" s="235" t="s">
        <v>41</v>
      </c>
      <c r="D90" s="230">
        <v>2020</v>
      </c>
      <c r="E90" s="230">
        <v>2020</v>
      </c>
      <c r="F90" s="230">
        <f t="shared" si="3"/>
        <v>100</v>
      </c>
      <c r="G90" s="358">
        <f t="shared" si="2"/>
        <v>7.0589608440839795</v>
      </c>
    </row>
    <row r="91" spans="1:7" ht="30">
      <c r="A91" s="83" t="s">
        <v>432</v>
      </c>
      <c r="B91" s="244"/>
      <c r="C91" s="241" t="s">
        <v>433</v>
      </c>
      <c r="D91" s="230">
        <f t="shared" ref="D91:E93" si="4">D92</f>
        <v>26.5</v>
      </c>
      <c r="E91" s="230">
        <f t="shared" si="4"/>
        <v>26.5</v>
      </c>
      <c r="F91" s="230">
        <f t="shared" si="3"/>
        <v>100</v>
      </c>
      <c r="G91" s="358">
        <f t="shared" si="2"/>
        <v>9.2605179390210624E-2</v>
      </c>
    </row>
    <row r="92" spans="1:7" ht="30">
      <c r="A92" s="83" t="s">
        <v>434</v>
      </c>
      <c r="B92" s="244"/>
      <c r="C92" s="241" t="s">
        <v>435</v>
      </c>
      <c r="D92" s="230">
        <f t="shared" si="4"/>
        <v>26.5</v>
      </c>
      <c r="E92" s="230">
        <f t="shared" si="4"/>
        <v>26.5</v>
      </c>
      <c r="F92" s="230">
        <f t="shared" si="3"/>
        <v>100</v>
      </c>
      <c r="G92" s="358">
        <f t="shared" si="2"/>
        <v>9.2605179390210624E-2</v>
      </c>
    </row>
    <row r="93" spans="1:7" ht="30">
      <c r="A93" s="250" t="s">
        <v>436</v>
      </c>
      <c r="B93" s="232"/>
      <c r="C93" s="233" t="s">
        <v>437</v>
      </c>
      <c r="D93" s="230">
        <f t="shared" si="4"/>
        <v>26.5</v>
      </c>
      <c r="E93" s="230">
        <f t="shared" si="4"/>
        <v>26.5</v>
      </c>
      <c r="F93" s="230">
        <f t="shared" si="3"/>
        <v>100</v>
      </c>
      <c r="G93" s="358">
        <f t="shared" si="2"/>
        <v>9.2605179390210624E-2</v>
      </c>
    </row>
    <row r="94" spans="1:7">
      <c r="A94" s="257"/>
      <c r="B94" s="83" t="s">
        <v>35</v>
      </c>
      <c r="C94" s="220"/>
      <c r="D94" s="230">
        <v>26.5</v>
      </c>
      <c r="E94" s="230">
        <v>26.5</v>
      </c>
      <c r="F94" s="230">
        <f t="shared" si="3"/>
        <v>100</v>
      </c>
      <c r="G94" s="358">
        <f t="shared" si="2"/>
        <v>9.2605179390210624E-2</v>
      </c>
    </row>
    <row r="95" spans="1:7" ht="28.5">
      <c r="A95" s="363" t="s">
        <v>501</v>
      </c>
      <c r="B95" s="224"/>
      <c r="C95" s="364" t="s">
        <v>502</v>
      </c>
      <c r="D95" s="230">
        <f>D96</f>
        <v>800.00000000000011</v>
      </c>
      <c r="E95" s="230">
        <f>E96</f>
        <v>799.30000000000007</v>
      </c>
      <c r="F95" s="230">
        <f t="shared" si="3"/>
        <v>99.912499999999994</v>
      </c>
      <c r="G95" s="358">
        <f t="shared" si="2"/>
        <v>2.7931818825130321</v>
      </c>
    </row>
    <row r="96" spans="1:7">
      <c r="A96" s="257" t="s">
        <v>503</v>
      </c>
      <c r="B96" s="83"/>
      <c r="C96" s="255" t="s">
        <v>504</v>
      </c>
      <c r="D96" s="230">
        <f>D97</f>
        <v>800.00000000000011</v>
      </c>
      <c r="E96" s="230">
        <f>E97</f>
        <v>799.30000000000007</v>
      </c>
      <c r="F96" s="230">
        <f t="shared" si="3"/>
        <v>99.912499999999994</v>
      </c>
      <c r="G96" s="358">
        <f t="shared" si="2"/>
        <v>2.7931818825130321</v>
      </c>
    </row>
    <row r="97" spans="1:7" ht="30">
      <c r="A97" s="257" t="s">
        <v>505</v>
      </c>
      <c r="B97" s="83"/>
      <c r="C97" s="255" t="s">
        <v>506</v>
      </c>
      <c r="D97" s="230">
        <f>D100+D102+D98</f>
        <v>800.00000000000011</v>
      </c>
      <c r="E97" s="230">
        <f>E100+E102+E98</f>
        <v>799.30000000000007</v>
      </c>
      <c r="F97" s="230">
        <f t="shared" si="3"/>
        <v>99.912499999999994</v>
      </c>
      <c r="G97" s="358">
        <f t="shared" si="2"/>
        <v>2.7931818825130321</v>
      </c>
    </row>
    <row r="98" spans="1:7">
      <c r="A98" s="257" t="s">
        <v>531</v>
      </c>
      <c r="B98" s="83"/>
      <c r="C98" s="255" t="s">
        <v>532</v>
      </c>
      <c r="D98" s="237">
        <f>D99</f>
        <v>0.2</v>
      </c>
      <c r="E98" s="237">
        <f>E99</f>
        <v>0.2</v>
      </c>
      <c r="F98" s="230">
        <f t="shared" si="3"/>
        <v>100</v>
      </c>
      <c r="G98" s="358">
        <f t="shared" si="2"/>
        <v>6.9890701426574052E-4</v>
      </c>
    </row>
    <row r="99" spans="1:7">
      <c r="A99" s="257"/>
      <c r="B99" s="83" t="s">
        <v>35</v>
      </c>
      <c r="C99" s="255" t="s">
        <v>532</v>
      </c>
      <c r="D99" s="237">
        <v>0.2</v>
      </c>
      <c r="E99" s="237">
        <v>0.2</v>
      </c>
      <c r="F99" s="230">
        <f t="shared" si="3"/>
        <v>100</v>
      </c>
      <c r="G99" s="358">
        <f t="shared" si="2"/>
        <v>6.9890701426574052E-4</v>
      </c>
    </row>
    <row r="100" spans="1:7">
      <c r="A100" s="257" t="s">
        <v>510</v>
      </c>
      <c r="B100" s="83"/>
      <c r="C100" s="255" t="s">
        <v>507</v>
      </c>
      <c r="D100" s="230">
        <f>D101</f>
        <v>628.70000000000005</v>
      </c>
      <c r="E100" s="230">
        <f>E101</f>
        <v>628.70000000000005</v>
      </c>
      <c r="F100" s="230">
        <f t="shared" si="3"/>
        <v>100</v>
      </c>
      <c r="G100" s="358">
        <f t="shared" si="2"/>
        <v>2.1970141993443555</v>
      </c>
    </row>
    <row r="101" spans="1:7">
      <c r="A101" s="257"/>
      <c r="B101" s="83" t="s">
        <v>35</v>
      </c>
      <c r="C101" s="255" t="s">
        <v>174</v>
      </c>
      <c r="D101" s="230">
        <v>628.70000000000005</v>
      </c>
      <c r="E101" s="230">
        <v>628.70000000000005</v>
      </c>
      <c r="F101" s="230">
        <f t="shared" si="3"/>
        <v>100</v>
      </c>
      <c r="G101" s="358">
        <f t="shared" si="2"/>
        <v>2.1970141993443555</v>
      </c>
    </row>
    <row r="102" spans="1:7" ht="30">
      <c r="A102" s="257" t="s">
        <v>508</v>
      </c>
      <c r="B102" s="83"/>
      <c r="C102" s="255" t="s">
        <v>509</v>
      </c>
      <c r="D102" s="230">
        <f>D103</f>
        <v>171.1</v>
      </c>
      <c r="E102" s="230">
        <f>E103</f>
        <v>170.4</v>
      </c>
      <c r="F102" s="230">
        <f t="shared" si="3"/>
        <v>99.590882524839287</v>
      </c>
      <c r="G102" s="358">
        <f t="shared" si="2"/>
        <v>0.59546877615441096</v>
      </c>
    </row>
    <row r="103" spans="1:7">
      <c r="A103" s="257"/>
      <c r="B103" s="83" t="s">
        <v>35</v>
      </c>
      <c r="C103" s="255" t="s">
        <v>174</v>
      </c>
      <c r="D103" s="230">
        <v>171.1</v>
      </c>
      <c r="E103" s="230">
        <v>170.4</v>
      </c>
      <c r="F103" s="230">
        <f t="shared" si="3"/>
        <v>99.590882524839287</v>
      </c>
      <c r="G103" s="358">
        <f t="shared" si="2"/>
        <v>0.59546877615441096</v>
      </c>
    </row>
    <row r="104" spans="1:7" ht="17.25" customHeight="1">
      <c r="A104" s="261" t="s">
        <v>438</v>
      </c>
      <c r="B104" s="224"/>
      <c r="C104" s="262" t="s">
        <v>439</v>
      </c>
      <c r="D104" s="227">
        <f>D105+D128</f>
        <v>10125.000000000002</v>
      </c>
      <c r="E104" s="227">
        <f>E105+E128</f>
        <v>9718.9</v>
      </c>
      <c r="F104" s="227">
        <f t="shared" si="3"/>
        <v>95.989135802469121</v>
      </c>
      <c r="G104" s="358">
        <f t="shared" si="2"/>
        <v>33.963036904736526</v>
      </c>
    </row>
    <row r="105" spans="1:7" ht="15.75" customHeight="1">
      <c r="A105" s="83" t="s">
        <v>440</v>
      </c>
      <c r="B105" s="263"/>
      <c r="C105" s="241" t="s">
        <v>441</v>
      </c>
      <c r="D105" s="230">
        <f>D106+D108+D111+D115+D124+D126+D117+D119+D121</f>
        <v>6508.2000000000016</v>
      </c>
      <c r="E105" s="230">
        <f>E106+E108+E111+E115+E124+E126+E117+E119+E121</f>
        <v>6467.7</v>
      </c>
      <c r="F105" s="230">
        <f t="shared" si="3"/>
        <v>99.377708122061364</v>
      </c>
      <c r="G105" s="358">
        <f t="shared" si="2"/>
        <v>22.601604480832648</v>
      </c>
    </row>
    <row r="106" spans="1:7" ht="15.75" customHeight="1">
      <c r="A106" s="83" t="s">
        <v>442</v>
      </c>
      <c r="B106" s="244"/>
      <c r="C106" s="241" t="s">
        <v>443</v>
      </c>
      <c r="D106" s="240">
        <f>D107</f>
        <v>1002.6</v>
      </c>
      <c r="E106" s="240">
        <f>E107</f>
        <v>1002.5</v>
      </c>
      <c r="F106" s="230">
        <f t="shared" si="3"/>
        <v>99.990025932575293</v>
      </c>
      <c r="G106" s="358">
        <f t="shared" si="2"/>
        <v>3.5032714090070241</v>
      </c>
    </row>
    <row r="107" spans="1:7" ht="48.6" customHeight="1">
      <c r="A107" s="83"/>
      <c r="B107" s="83" t="s">
        <v>31</v>
      </c>
      <c r="C107" s="255" t="s">
        <v>173</v>
      </c>
      <c r="D107" s="240">
        <v>1002.6</v>
      </c>
      <c r="E107" s="240">
        <v>1002.5</v>
      </c>
      <c r="F107" s="230">
        <f t="shared" si="3"/>
        <v>99.990025932575293</v>
      </c>
      <c r="G107" s="358">
        <f t="shared" si="2"/>
        <v>3.5032714090070241</v>
      </c>
    </row>
    <row r="108" spans="1:7" ht="15" customHeight="1">
      <c r="A108" s="83" t="s">
        <v>444</v>
      </c>
      <c r="B108" s="244"/>
      <c r="C108" s="254" t="s">
        <v>1</v>
      </c>
      <c r="D108" s="240">
        <f>D109+D110</f>
        <v>107.30000000000001</v>
      </c>
      <c r="E108" s="240">
        <f>E109+E110</f>
        <v>106.6</v>
      </c>
      <c r="F108" s="230">
        <f t="shared" si="3"/>
        <v>99.347623485554507</v>
      </c>
      <c r="G108" s="358">
        <f t="shared" si="2"/>
        <v>0.37251743860363967</v>
      </c>
    </row>
    <row r="109" spans="1:7" ht="45">
      <c r="A109" s="83"/>
      <c r="B109" s="83" t="s">
        <v>31</v>
      </c>
      <c r="C109" s="255" t="s">
        <v>173</v>
      </c>
      <c r="D109" s="230">
        <v>80.900000000000006</v>
      </c>
      <c r="E109" s="230">
        <v>80.2</v>
      </c>
      <c r="F109" s="230">
        <f t="shared" si="3"/>
        <v>99.134734239802228</v>
      </c>
      <c r="G109" s="358">
        <f t="shared" si="2"/>
        <v>0.28026171272056194</v>
      </c>
    </row>
    <row r="110" spans="1:7">
      <c r="A110" s="83"/>
      <c r="B110" s="83" t="s">
        <v>35</v>
      </c>
      <c r="C110" s="255" t="s">
        <v>174</v>
      </c>
      <c r="D110" s="230">
        <v>26.4</v>
      </c>
      <c r="E110" s="230">
        <v>26.4</v>
      </c>
      <c r="F110" s="230">
        <f t="shared" si="3"/>
        <v>100</v>
      </c>
      <c r="G110" s="358">
        <f t="shared" si="2"/>
        <v>9.2255725883077747E-2</v>
      </c>
    </row>
    <row r="111" spans="1:7" ht="15.75">
      <c r="A111" s="83" t="s">
        <v>445</v>
      </c>
      <c r="B111" s="263"/>
      <c r="C111" s="241" t="s">
        <v>446</v>
      </c>
      <c r="D111" s="230">
        <f>D112+D113+D114</f>
        <v>4992.4000000000005</v>
      </c>
      <c r="E111" s="230">
        <f>E112+E113+E114</f>
        <v>4952.7</v>
      </c>
      <c r="F111" s="230">
        <f t="shared" si="3"/>
        <v>99.204791282749767</v>
      </c>
      <c r="G111" s="358">
        <f t="shared" si="2"/>
        <v>17.307383847769664</v>
      </c>
    </row>
    <row r="112" spans="1:7" ht="45">
      <c r="A112" s="83"/>
      <c r="B112" s="83" t="s">
        <v>31</v>
      </c>
      <c r="C112" s="255" t="s">
        <v>173</v>
      </c>
      <c r="D112" s="230">
        <v>4019.1</v>
      </c>
      <c r="E112" s="230">
        <v>4010.2</v>
      </c>
      <c r="F112" s="230">
        <f t="shared" si="3"/>
        <v>99.778557388470063</v>
      </c>
      <c r="G112" s="358">
        <f t="shared" si="2"/>
        <v>14.013784543042362</v>
      </c>
    </row>
    <row r="113" spans="1:7">
      <c r="A113" s="264"/>
      <c r="B113" s="83" t="s">
        <v>35</v>
      </c>
      <c r="C113" s="255" t="s">
        <v>174</v>
      </c>
      <c r="D113" s="240">
        <v>947</v>
      </c>
      <c r="E113" s="240">
        <v>916.2</v>
      </c>
      <c r="F113" s="230">
        <f t="shared" si="3"/>
        <v>96.747624076029567</v>
      </c>
      <c r="G113" s="358">
        <f t="shared" si="2"/>
        <v>3.2016930323513577</v>
      </c>
    </row>
    <row r="114" spans="1:7" ht="17.25" customHeight="1">
      <c r="A114" s="264"/>
      <c r="B114" s="221">
        <v>800</v>
      </c>
      <c r="C114" s="231" t="s">
        <v>37</v>
      </c>
      <c r="D114" s="240">
        <v>26.3</v>
      </c>
      <c r="E114" s="240">
        <v>26.3</v>
      </c>
      <c r="F114" s="230">
        <f t="shared" si="3"/>
        <v>100</v>
      </c>
      <c r="G114" s="358">
        <f t="shared" si="2"/>
        <v>9.190627237594487E-2</v>
      </c>
    </row>
    <row r="115" spans="1:7" ht="17.25" customHeight="1">
      <c r="A115" s="83" t="s">
        <v>447</v>
      </c>
      <c r="B115" s="263"/>
      <c r="C115" s="231" t="s">
        <v>167</v>
      </c>
      <c r="D115" s="237">
        <f>D116</f>
        <v>25</v>
      </c>
      <c r="E115" s="237">
        <f>E116</f>
        <v>25</v>
      </c>
      <c r="F115" s="230">
        <f t="shared" si="3"/>
        <v>100</v>
      </c>
      <c r="G115" s="358">
        <f t="shared" si="2"/>
        <v>8.7363376783217567E-2</v>
      </c>
    </row>
    <row r="116" spans="1:7">
      <c r="A116" s="265"/>
      <c r="B116" s="221">
        <v>800</v>
      </c>
      <c r="C116" s="231" t="s">
        <v>37</v>
      </c>
      <c r="D116" s="237">
        <v>25</v>
      </c>
      <c r="E116" s="237">
        <v>25</v>
      </c>
      <c r="F116" s="230">
        <f t="shared" si="3"/>
        <v>100</v>
      </c>
      <c r="G116" s="358">
        <f t="shared" si="2"/>
        <v>8.7363376783217567E-2</v>
      </c>
    </row>
    <row r="117" spans="1:7" ht="19.5" customHeight="1">
      <c r="A117" s="83" t="s">
        <v>448</v>
      </c>
      <c r="B117" s="83"/>
      <c r="C117" s="255" t="s">
        <v>39</v>
      </c>
      <c r="D117" s="237">
        <f>D118</f>
        <v>113.3</v>
      </c>
      <c r="E117" s="237">
        <f>E118</f>
        <v>113.3</v>
      </c>
      <c r="F117" s="230">
        <f t="shared" si="3"/>
        <v>100</v>
      </c>
      <c r="G117" s="358">
        <f t="shared" si="2"/>
        <v>0.39593082358154202</v>
      </c>
    </row>
    <row r="118" spans="1:7">
      <c r="A118" s="265"/>
      <c r="B118" s="83" t="s">
        <v>0</v>
      </c>
      <c r="C118" s="255" t="s">
        <v>32</v>
      </c>
      <c r="D118" s="237">
        <v>113.3</v>
      </c>
      <c r="E118" s="237">
        <v>113.3</v>
      </c>
      <c r="F118" s="230">
        <f t="shared" si="3"/>
        <v>100</v>
      </c>
      <c r="G118" s="358">
        <f t="shared" si="2"/>
        <v>0.39593082358154202</v>
      </c>
    </row>
    <row r="119" spans="1:7">
      <c r="A119" s="83" t="s">
        <v>449</v>
      </c>
      <c r="B119" s="83"/>
      <c r="C119" s="255" t="s">
        <v>38</v>
      </c>
      <c r="D119" s="237">
        <f>D120</f>
        <v>53.1</v>
      </c>
      <c r="E119" s="237">
        <f>E120</f>
        <v>53.1</v>
      </c>
      <c r="F119" s="230">
        <f t="shared" si="3"/>
        <v>100</v>
      </c>
      <c r="G119" s="358">
        <f t="shared" si="2"/>
        <v>0.18555981228755411</v>
      </c>
    </row>
    <row r="120" spans="1:7">
      <c r="A120" s="265"/>
      <c r="B120" s="83" t="s">
        <v>0</v>
      </c>
      <c r="C120" s="255" t="s">
        <v>32</v>
      </c>
      <c r="D120" s="237">
        <v>53.1</v>
      </c>
      <c r="E120" s="237">
        <v>53.1</v>
      </c>
      <c r="F120" s="230">
        <f t="shared" si="3"/>
        <v>100</v>
      </c>
      <c r="G120" s="358">
        <f t="shared" si="2"/>
        <v>0.18555981228755411</v>
      </c>
    </row>
    <row r="121" spans="1:7" ht="30">
      <c r="A121" s="265" t="s">
        <v>450</v>
      </c>
      <c r="B121" s="83"/>
      <c r="C121" s="255" t="s">
        <v>451</v>
      </c>
      <c r="D121" s="237">
        <f>D122+D123</f>
        <v>203.5</v>
      </c>
      <c r="E121" s="237">
        <f>E122+E123</f>
        <v>203.5</v>
      </c>
      <c r="F121" s="230">
        <f t="shared" si="3"/>
        <v>100</v>
      </c>
      <c r="G121" s="358">
        <f t="shared" si="2"/>
        <v>0.71113788701539093</v>
      </c>
    </row>
    <row r="122" spans="1:7" ht="42.75" customHeight="1">
      <c r="A122" s="265"/>
      <c r="B122" s="83" t="s">
        <v>31</v>
      </c>
      <c r="C122" s="255" t="s">
        <v>173</v>
      </c>
      <c r="D122" s="230">
        <v>203.5</v>
      </c>
      <c r="E122" s="237">
        <v>203.5</v>
      </c>
      <c r="F122" s="230">
        <f t="shared" si="3"/>
        <v>100</v>
      </c>
      <c r="G122" s="358">
        <f t="shared" si="2"/>
        <v>0.71113788701539093</v>
      </c>
    </row>
    <row r="123" spans="1:7" ht="0.75" customHeight="1">
      <c r="A123" s="264"/>
      <c r="B123" s="83" t="s">
        <v>35</v>
      </c>
      <c r="C123" s="255" t="s">
        <v>174</v>
      </c>
      <c r="D123" s="237"/>
      <c r="E123" s="237"/>
      <c r="F123" s="230" t="e">
        <f t="shared" si="3"/>
        <v>#DIV/0!</v>
      </c>
      <c r="G123" s="358">
        <f t="shared" si="2"/>
        <v>0</v>
      </c>
    </row>
    <row r="124" spans="1:7">
      <c r="A124" s="83" t="s">
        <v>516</v>
      </c>
      <c r="B124" s="83"/>
      <c r="C124" s="266" t="s">
        <v>69</v>
      </c>
      <c r="D124" s="246">
        <f>D125</f>
        <v>2.2999999999999998</v>
      </c>
      <c r="E124" s="246">
        <f>E125</f>
        <v>2.2999999999999998</v>
      </c>
      <c r="F124" s="230">
        <f t="shared" si="3"/>
        <v>100</v>
      </c>
      <c r="G124" s="358">
        <f t="shared" si="2"/>
        <v>8.037430664056015E-3</v>
      </c>
    </row>
    <row r="125" spans="1:7">
      <c r="A125" s="264"/>
      <c r="B125" s="83" t="s">
        <v>35</v>
      </c>
      <c r="C125" s="255" t="s">
        <v>174</v>
      </c>
      <c r="D125" s="246">
        <v>2.2999999999999998</v>
      </c>
      <c r="E125" s="246">
        <v>2.2999999999999998</v>
      </c>
      <c r="F125" s="230">
        <f t="shared" si="3"/>
        <v>100</v>
      </c>
      <c r="G125" s="358">
        <f t="shared" si="2"/>
        <v>8.037430664056015E-3</v>
      </c>
    </row>
    <row r="126" spans="1:7" ht="45">
      <c r="A126" s="23" t="s">
        <v>515</v>
      </c>
      <c r="B126" s="23"/>
      <c r="C126" s="267" t="s">
        <v>175</v>
      </c>
      <c r="D126" s="246">
        <f>D127</f>
        <v>8.6999999999999993</v>
      </c>
      <c r="E126" s="246">
        <f>E127</f>
        <v>8.6999999999999993</v>
      </c>
      <c r="F126" s="230">
        <f t="shared" si="3"/>
        <v>100</v>
      </c>
      <c r="G126" s="358">
        <f t="shared" si="2"/>
        <v>3.0402455120559706E-2</v>
      </c>
    </row>
    <row r="127" spans="1:7">
      <c r="A127" s="264"/>
      <c r="B127" s="83" t="s">
        <v>35</v>
      </c>
      <c r="C127" s="255" t="s">
        <v>174</v>
      </c>
      <c r="D127" s="246">
        <v>8.6999999999999993</v>
      </c>
      <c r="E127" s="246">
        <v>8.6999999999999993</v>
      </c>
      <c r="F127" s="230">
        <f t="shared" si="3"/>
        <v>100</v>
      </c>
      <c r="G127" s="358">
        <f t="shared" si="2"/>
        <v>3.0402455120559706E-2</v>
      </c>
    </row>
    <row r="128" spans="1:7" ht="30">
      <c r="A128" s="83" t="s">
        <v>453</v>
      </c>
      <c r="B128" s="244"/>
      <c r="C128" s="241" t="s">
        <v>454</v>
      </c>
      <c r="D128" s="230">
        <f>D131+D151+D129+D133+D138+D141+D143+D145+D147+D136+D149</f>
        <v>3616.8</v>
      </c>
      <c r="E128" s="230">
        <f>E131+E151+E129+E133+E138+E141+E143+E145+E147+E136+E149</f>
        <v>3251.2000000000003</v>
      </c>
      <c r="F128" s="230">
        <f t="shared" si="3"/>
        <v>89.891616898916169</v>
      </c>
      <c r="G128" s="358">
        <f t="shared" si="2"/>
        <v>11.36143242390388</v>
      </c>
    </row>
    <row r="129" spans="1:7" ht="30">
      <c r="A129" s="49" t="s">
        <v>514</v>
      </c>
      <c r="B129" s="49"/>
      <c r="C129" s="268" t="s">
        <v>185</v>
      </c>
      <c r="D129" s="230">
        <f>D130</f>
        <v>155.69999999999999</v>
      </c>
      <c r="E129" s="230">
        <f>E130</f>
        <v>149.9</v>
      </c>
      <c r="F129" s="230">
        <f t="shared" si="3"/>
        <v>96.274887604367393</v>
      </c>
      <c r="G129" s="358">
        <f t="shared" si="2"/>
        <v>0.52383080719217257</v>
      </c>
    </row>
    <row r="130" spans="1:7">
      <c r="A130" s="264"/>
      <c r="B130" s="83" t="s">
        <v>35</v>
      </c>
      <c r="C130" s="255" t="s">
        <v>174</v>
      </c>
      <c r="D130" s="230">
        <v>155.69999999999999</v>
      </c>
      <c r="E130" s="230">
        <v>149.9</v>
      </c>
      <c r="F130" s="230">
        <f t="shared" si="3"/>
        <v>96.274887604367393</v>
      </c>
      <c r="G130" s="358">
        <f t="shared" si="2"/>
        <v>0.52383080719217257</v>
      </c>
    </row>
    <row r="131" spans="1:7" ht="19.5" customHeight="1">
      <c r="A131" s="83" t="s">
        <v>455</v>
      </c>
      <c r="B131" s="243"/>
      <c r="C131" s="241" t="s">
        <v>52</v>
      </c>
      <c r="D131" s="230">
        <f>D132</f>
        <v>24.5</v>
      </c>
      <c r="E131" s="230">
        <f>E132</f>
        <v>24.5</v>
      </c>
      <c r="F131" s="230">
        <f t="shared" si="3"/>
        <v>100</v>
      </c>
      <c r="G131" s="358">
        <f t="shared" si="2"/>
        <v>8.561610924755321E-2</v>
      </c>
    </row>
    <row r="132" spans="1:7">
      <c r="A132" s="221"/>
      <c r="B132" s="83" t="s">
        <v>35</v>
      </c>
      <c r="C132" s="255" t="s">
        <v>174</v>
      </c>
      <c r="D132" s="230">
        <v>24.5</v>
      </c>
      <c r="E132" s="230">
        <v>24.5</v>
      </c>
      <c r="F132" s="230">
        <f t="shared" si="3"/>
        <v>100</v>
      </c>
      <c r="G132" s="358">
        <f t="shared" si="2"/>
        <v>8.561610924755321E-2</v>
      </c>
    </row>
    <row r="133" spans="1:7" ht="18" customHeight="1">
      <c r="A133" s="264" t="s">
        <v>456</v>
      </c>
      <c r="B133" s="83"/>
      <c r="C133" s="269" t="s">
        <v>178</v>
      </c>
      <c r="D133" s="230">
        <f>D135+D134</f>
        <v>252.5</v>
      </c>
      <c r="E133" s="230">
        <f>E135+E134</f>
        <v>0</v>
      </c>
      <c r="F133" s="230">
        <f t="shared" si="3"/>
        <v>0</v>
      </c>
      <c r="G133" s="358">
        <f t="shared" si="2"/>
        <v>0</v>
      </c>
    </row>
    <row r="134" spans="1:7" ht="30" hidden="1">
      <c r="A134" s="264"/>
      <c r="B134" s="234" t="s">
        <v>40</v>
      </c>
      <c r="C134" s="235" t="s">
        <v>41</v>
      </c>
      <c r="D134" s="240"/>
      <c r="E134" s="240"/>
      <c r="F134" s="230" t="e">
        <f t="shared" si="3"/>
        <v>#DIV/0!</v>
      </c>
      <c r="G134" s="358">
        <f t="shared" si="2"/>
        <v>0</v>
      </c>
    </row>
    <row r="135" spans="1:7">
      <c r="A135" s="264"/>
      <c r="B135" s="250" t="s">
        <v>36</v>
      </c>
      <c r="C135" s="253" t="s">
        <v>37</v>
      </c>
      <c r="D135" s="230">
        <v>252.5</v>
      </c>
      <c r="E135" s="230">
        <v>0</v>
      </c>
      <c r="F135" s="230">
        <f t="shared" si="3"/>
        <v>0</v>
      </c>
      <c r="G135" s="358">
        <f t="shared" si="2"/>
        <v>0</v>
      </c>
    </row>
    <row r="136" spans="1:7">
      <c r="A136" s="49" t="s">
        <v>457</v>
      </c>
      <c r="B136" s="49"/>
      <c r="C136" s="270" t="s">
        <v>458</v>
      </c>
      <c r="D136" s="54">
        <f>D137</f>
        <v>250</v>
      </c>
      <c r="E136" s="54">
        <f>E137</f>
        <v>149</v>
      </c>
      <c r="F136" s="230">
        <f t="shared" si="3"/>
        <v>59.599999999999994</v>
      </c>
      <c r="G136" s="358">
        <f t="shared" si="2"/>
        <v>0.52068572562797666</v>
      </c>
    </row>
    <row r="137" spans="1:7">
      <c r="A137" s="49"/>
      <c r="B137" s="49" t="s">
        <v>35</v>
      </c>
      <c r="C137" s="270" t="s">
        <v>174</v>
      </c>
      <c r="D137" s="52">
        <v>250</v>
      </c>
      <c r="E137" s="52">
        <v>149</v>
      </c>
      <c r="F137" s="230">
        <f t="shared" si="3"/>
        <v>59.599999999999994</v>
      </c>
      <c r="G137" s="358">
        <f t="shared" si="2"/>
        <v>0.52068572562797666</v>
      </c>
    </row>
    <row r="138" spans="1:7" ht="30">
      <c r="A138" s="264" t="s">
        <v>459</v>
      </c>
      <c r="B138" s="83"/>
      <c r="C138" s="271" t="s">
        <v>73</v>
      </c>
      <c r="D138" s="230">
        <f>D139+D140</f>
        <v>1785.6</v>
      </c>
      <c r="E138" s="230">
        <f>E139+E140</f>
        <v>1779.3</v>
      </c>
      <c r="F138" s="230">
        <f t="shared" si="3"/>
        <v>99.647177419354833</v>
      </c>
      <c r="G138" s="358">
        <f t="shared" si="2"/>
        <v>6.2178262524151604</v>
      </c>
    </row>
    <row r="139" spans="1:7">
      <c r="A139" s="264"/>
      <c r="B139" s="83" t="s">
        <v>35</v>
      </c>
      <c r="C139" s="255" t="s">
        <v>174</v>
      </c>
      <c r="D139" s="237">
        <v>1708</v>
      </c>
      <c r="E139" s="237">
        <v>1701.7</v>
      </c>
      <c r="F139" s="230">
        <f t="shared" si="3"/>
        <v>99.631147540983605</v>
      </c>
      <c r="G139" s="358">
        <f t="shared" ref="G139:G153" si="5">E139/28616.11*100</f>
        <v>5.9466503308800531</v>
      </c>
    </row>
    <row r="140" spans="1:7">
      <c r="A140" s="264"/>
      <c r="B140" s="250" t="s">
        <v>36</v>
      </c>
      <c r="C140" s="253" t="s">
        <v>37</v>
      </c>
      <c r="D140" s="237">
        <v>77.599999999999994</v>
      </c>
      <c r="E140" s="237">
        <v>77.599999999999994</v>
      </c>
      <c r="F140" s="230">
        <f t="shared" si="3"/>
        <v>100</v>
      </c>
      <c r="G140" s="358">
        <f t="shared" si="5"/>
        <v>0.27117592153510733</v>
      </c>
    </row>
    <row r="141" spans="1:7" ht="30">
      <c r="A141" s="264" t="s">
        <v>460</v>
      </c>
      <c r="B141" s="83"/>
      <c r="C141" s="272" t="s">
        <v>131</v>
      </c>
      <c r="D141" s="230">
        <f>D142</f>
        <v>139.5</v>
      </c>
      <c r="E141" s="230">
        <f>E142</f>
        <v>139.5</v>
      </c>
      <c r="F141" s="230">
        <f t="shared" si="3"/>
        <v>100</v>
      </c>
      <c r="G141" s="358">
        <f t="shared" si="5"/>
        <v>0.48748764245035403</v>
      </c>
    </row>
    <row r="142" spans="1:7">
      <c r="A142" s="264"/>
      <c r="B142" s="83" t="s">
        <v>35</v>
      </c>
      <c r="C142" s="255" t="s">
        <v>174</v>
      </c>
      <c r="D142" s="230">
        <v>139.5</v>
      </c>
      <c r="E142" s="230">
        <v>139.5</v>
      </c>
      <c r="F142" s="230">
        <f t="shared" si="3"/>
        <v>100</v>
      </c>
      <c r="G142" s="358">
        <f t="shared" si="5"/>
        <v>0.48748764245035403</v>
      </c>
    </row>
    <row r="143" spans="1:7">
      <c r="A143" s="264" t="s">
        <v>461</v>
      </c>
      <c r="B143" s="83"/>
      <c r="C143" s="271" t="s">
        <v>72</v>
      </c>
      <c r="D143" s="230">
        <f>D144</f>
        <v>3.8</v>
      </c>
      <c r="E143" s="230">
        <f>E144</f>
        <v>3.8</v>
      </c>
      <c r="F143" s="230">
        <f t="shared" si="3"/>
        <v>100</v>
      </c>
      <c r="G143" s="358">
        <f t="shared" si="5"/>
        <v>1.3279233271049068E-2</v>
      </c>
    </row>
    <row r="144" spans="1:7">
      <c r="A144" s="264"/>
      <c r="B144" s="83" t="s">
        <v>35</v>
      </c>
      <c r="C144" s="255" t="s">
        <v>174</v>
      </c>
      <c r="D144" s="230">
        <v>3.8</v>
      </c>
      <c r="E144" s="230">
        <v>3.8</v>
      </c>
      <c r="F144" s="230">
        <f t="shared" si="3"/>
        <v>100</v>
      </c>
      <c r="G144" s="358">
        <f t="shared" si="5"/>
        <v>1.3279233271049068E-2</v>
      </c>
    </row>
    <row r="145" spans="1:7" hidden="1">
      <c r="A145" s="264" t="s">
        <v>462</v>
      </c>
      <c r="B145" s="83"/>
      <c r="C145" s="273" t="s">
        <v>188</v>
      </c>
      <c r="D145" s="230">
        <f>D146</f>
        <v>0</v>
      </c>
      <c r="E145" s="230">
        <f>E146</f>
        <v>0</v>
      </c>
      <c r="F145" s="230" t="e">
        <f t="shared" si="3"/>
        <v>#DIV/0!</v>
      </c>
      <c r="G145" s="358">
        <f t="shared" si="5"/>
        <v>0</v>
      </c>
    </row>
    <row r="146" spans="1:7" ht="0.75" hidden="1" customHeight="1">
      <c r="A146" s="264"/>
      <c r="B146" s="61" t="s">
        <v>0</v>
      </c>
      <c r="C146" s="274" t="s">
        <v>32</v>
      </c>
      <c r="D146" s="230"/>
      <c r="E146" s="230"/>
      <c r="F146" s="230" t="e">
        <f t="shared" si="3"/>
        <v>#DIV/0!</v>
      </c>
      <c r="G146" s="358">
        <f t="shared" si="5"/>
        <v>0</v>
      </c>
    </row>
    <row r="147" spans="1:7">
      <c r="A147" s="49" t="s">
        <v>463</v>
      </c>
      <c r="B147" s="49"/>
      <c r="C147" s="55" t="s">
        <v>513</v>
      </c>
      <c r="D147" s="54">
        <f>D148</f>
        <v>402.9</v>
      </c>
      <c r="E147" s="54">
        <f>E148</f>
        <v>402.9</v>
      </c>
      <c r="F147" s="230">
        <f t="shared" si="3"/>
        <v>100</v>
      </c>
      <c r="G147" s="358">
        <f t="shared" si="5"/>
        <v>1.4079481802383342</v>
      </c>
    </row>
    <row r="148" spans="1:7">
      <c r="A148" s="49"/>
      <c r="B148" s="49" t="s">
        <v>36</v>
      </c>
      <c r="C148" s="270" t="s">
        <v>37</v>
      </c>
      <c r="D148" s="52">
        <v>402.9</v>
      </c>
      <c r="E148" s="52">
        <v>402.9</v>
      </c>
      <c r="F148" s="230">
        <f t="shared" si="3"/>
        <v>100</v>
      </c>
      <c r="G148" s="358">
        <f t="shared" si="5"/>
        <v>1.4079481802383342</v>
      </c>
    </row>
    <row r="149" spans="1:7">
      <c r="A149" s="49" t="s">
        <v>512</v>
      </c>
      <c r="B149" s="49"/>
      <c r="C149" s="270" t="s">
        <v>511</v>
      </c>
      <c r="D149" s="54">
        <f>D150</f>
        <v>228.5</v>
      </c>
      <c r="E149" s="54">
        <f>E150</f>
        <v>228.5</v>
      </c>
      <c r="F149" s="230">
        <f t="shared" si="3"/>
        <v>100</v>
      </c>
      <c r="G149" s="358">
        <f t="shared" si="5"/>
        <v>0.79850126379860853</v>
      </c>
    </row>
    <row r="150" spans="1:7">
      <c r="A150" s="49"/>
      <c r="B150" s="49" t="s">
        <v>35</v>
      </c>
      <c r="C150" s="255" t="s">
        <v>174</v>
      </c>
      <c r="D150" s="52">
        <v>228.5</v>
      </c>
      <c r="E150" s="52">
        <v>228.5</v>
      </c>
      <c r="F150" s="230">
        <f t="shared" si="3"/>
        <v>100</v>
      </c>
      <c r="G150" s="358">
        <f t="shared" si="5"/>
        <v>0.79850126379860853</v>
      </c>
    </row>
    <row r="151" spans="1:7" ht="30">
      <c r="A151" s="83" t="s">
        <v>468</v>
      </c>
      <c r="B151" s="244"/>
      <c r="C151" s="241" t="s">
        <v>469</v>
      </c>
      <c r="D151" s="230">
        <f>D152</f>
        <v>373.8</v>
      </c>
      <c r="E151" s="230">
        <f>E152</f>
        <v>373.8</v>
      </c>
      <c r="F151" s="230">
        <f t="shared" si="3"/>
        <v>100</v>
      </c>
      <c r="G151" s="358">
        <f t="shared" si="5"/>
        <v>1.306257209662669</v>
      </c>
    </row>
    <row r="152" spans="1:7" ht="18" customHeight="1">
      <c r="A152" s="264"/>
      <c r="B152" s="234" t="s">
        <v>42</v>
      </c>
      <c r="C152" s="235" t="s">
        <v>43</v>
      </c>
      <c r="D152" s="230">
        <v>373.8</v>
      </c>
      <c r="E152" s="230">
        <v>373.8</v>
      </c>
      <c r="F152" s="230">
        <f t="shared" ref="F152:F153" si="6">E152/D152*100</f>
        <v>100</v>
      </c>
      <c r="G152" s="358">
        <f t="shared" si="5"/>
        <v>1.306257209662669</v>
      </c>
    </row>
    <row r="153" spans="1:7" ht="18" customHeight="1">
      <c r="A153" s="276"/>
      <c r="B153" s="228"/>
      <c r="C153" s="277" t="s">
        <v>59</v>
      </c>
      <c r="D153" s="352">
        <f>D9+D37+D104+D78+D95</f>
        <v>31735.8</v>
      </c>
      <c r="E153" s="278">
        <f>E9+E37+E104+E78+E95</f>
        <v>28616.1</v>
      </c>
      <c r="F153" s="227">
        <f t="shared" si="6"/>
        <v>90.169776719036548</v>
      </c>
      <c r="G153" s="358">
        <f t="shared" si="5"/>
        <v>99.99996505464928</v>
      </c>
    </row>
    <row r="156" spans="1:7">
      <c r="D156" s="279"/>
    </row>
  </sheetData>
  <mergeCells count="5">
    <mergeCell ref="C4:D4"/>
    <mergeCell ref="C1:F1"/>
    <mergeCell ref="C2:F2"/>
    <mergeCell ref="C3:F3"/>
    <mergeCell ref="A5:F5"/>
  </mergeCells>
  <pageMargins left="0.59055118110236227" right="0.35433070866141736" top="0.35433070866141736" bottom="0.35433070866141736" header="0.1574803149606299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tabSelected="1" topLeftCell="A7" workbookViewId="0">
      <selection activeCell="N17" sqref="N17"/>
    </sheetView>
  </sheetViews>
  <sheetFormatPr defaultRowHeight="15" outlineLevelRow="4"/>
  <cols>
    <col min="1" max="1" width="4.85546875" style="80" customWidth="1"/>
    <col min="2" max="2" width="6.7109375" style="80" customWidth="1"/>
    <col min="3" max="3" width="15.28515625" style="80" customWidth="1"/>
    <col min="4" max="4" width="4" style="80" bestFit="1" customWidth="1"/>
    <col min="5" max="5" width="78.42578125" style="80" customWidth="1"/>
    <col min="6" max="6" width="11" style="283" customWidth="1"/>
    <col min="7" max="7" width="9.5703125" style="80" bestFit="1" customWidth="1"/>
    <col min="8" max="8" width="11.28515625" style="347" customWidth="1"/>
    <col min="9" max="9" width="8.42578125" style="348" bestFit="1" customWidth="1"/>
    <col min="10" max="254" width="9.140625" style="80"/>
    <col min="255" max="255" width="4.85546875" style="80" customWidth="1"/>
    <col min="256" max="256" width="6.7109375" style="80" customWidth="1"/>
    <col min="257" max="257" width="13.42578125" style="80" customWidth="1"/>
    <col min="258" max="258" width="4" style="80" bestFit="1" customWidth="1"/>
    <col min="259" max="259" width="78.42578125" style="80" customWidth="1"/>
    <col min="260" max="260" width="11" style="80" customWidth="1"/>
    <col min="261" max="261" width="15.28515625" style="80" customWidth="1"/>
    <col min="262" max="262" width="14.140625" style="80" customWidth="1"/>
    <col min="263" max="510" width="9.140625" style="80"/>
    <col min="511" max="511" width="4.85546875" style="80" customWidth="1"/>
    <col min="512" max="512" width="6.7109375" style="80" customWidth="1"/>
    <col min="513" max="513" width="13.42578125" style="80" customWidth="1"/>
    <col min="514" max="514" width="4" style="80" bestFit="1" customWidth="1"/>
    <col min="515" max="515" width="78.42578125" style="80" customWidth="1"/>
    <col min="516" max="516" width="11" style="80" customWidth="1"/>
    <col min="517" max="517" width="15.28515625" style="80" customWidth="1"/>
    <col min="518" max="518" width="14.140625" style="80" customWidth="1"/>
    <col min="519" max="766" width="9.140625" style="80"/>
    <col min="767" max="767" width="4.85546875" style="80" customWidth="1"/>
    <col min="768" max="768" width="6.7109375" style="80" customWidth="1"/>
    <col min="769" max="769" width="13.42578125" style="80" customWidth="1"/>
    <col min="770" max="770" width="4" style="80" bestFit="1" customWidth="1"/>
    <col min="771" max="771" width="78.42578125" style="80" customWidth="1"/>
    <col min="772" max="772" width="11" style="80" customWidth="1"/>
    <col min="773" max="773" width="15.28515625" style="80" customWidth="1"/>
    <col min="774" max="774" width="14.140625" style="80" customWidth="1"/>
    <col min="775" max="1022" width="9.140625" style="80"/>
    <col min="1023" max="1023" width="4.85546875" style="80" customWidth="1"/>
    <col min="1024" max="1024" width="6.7109375" style="80" customWidth="1"/>
    <col min="1025" max="1025" width="13.42578125" style="80" customWidth="1"/>
    <col min="1026" max="1026" width="4" style="80" bestFit="1" customWidth="1"/>
    <col min="1027" max="1027" width="78.42578125" style="80" customWidth="1"/>
    <col min="1028" max="1028" width="11" style="80" customWidth="1"/>
    <col min="1029" max="1029" width="15.28515625" style="80" customWidth="1"/>
    <col min="1030" max="1030" width="14.140625" style="80" customWidth="1"/>
    <col min="1031" max="1278" width="9.140625" style="80"/>
    <col min="1279" max="1279" width="4.85546875" style="80" customWidth="1"/>
    <col min="1280" max="1280" width="6.7109375" style="80" customWidth="1"/>
    <col min="1281" max="1281" width="13.42578125" style="80" customWidth="1"/>
    <col min="1282" max="1282" width="4" style="80" bestFit="1" customWidth="1"/>
    <col min="1283" max="1283" width="78.42578125" style="80" customWidth="1"/>
    <col min="1284" max="1284" width="11" style="80" customWidth="1"/>
    <col min="1285" max="1285" width="15.28515625" style="80" customWidth="1"/>
    <col min="1286" max="1286" width="14.140625" style="80" customWidth="1"/>
    <col min="1287" max="1534" width="9.140625" style="80"/>
    <col min="1535" max="1535" width="4.85546875" style="80" customWidth="1"/>
    <col min="1536" max="1536" width="6.7109375" style="80" customWidth="1"/>
    <col min="1537" max="1537" width="13.42578125" style="80" customWidth="1"/>
    <col min="1538" max="1538" width="4" style="80" bestFit="1" customWidth="1"/>
    <col min="1539" max="1539" width="78.42578125" style="80" customWidth="1"/>
    <col min="1540" max="1540" width="11" style="80" customWidth="1"/>
    <col min="1541" max="1541" width="15.28515625" style="80" customWidth="1"/>
    <col min="1542" max="1542" width="14.140625" style="80" customWidth="1"/>
    <col min="1543" max="1790" width="9.140625" style="80"/>
    <col min="1791" max="1791" width="4.85546875" style="80" customWidth="1"/>
    <col min="1792" max="1792" width="6.7109375" style="80" customWidth="1"/>
    <col min="1793" max="1793" width="13.42578125" style="80" customWidth="1"/>
    <col min="1794" max="1794" width="4" style="80" bestFit="1" customWidth="1"/>
    <col min="1795" max="1795" width="78.42578125" style="80" customWidth="1"/>
    <col min="1796" max="1796" width="11" style="80" customWidth="1"/>
    <col min="1797" max="1797" width="15.28515625" style="80" customWidth="1"/>
    <col min="1798" max="1798" width="14.140625" style="80" customWidth="1"/>
    <col min="1799" max="2046" width="9.140625" style="80"/>
    <col min="2047" max="2047" width="4.85546875" style="80" customWidth="1"/>
    <col min="2048" max="2048" width="6.7109375" style="80" customWidth="1"/>
    <col min="2049" max="2049" width="13.42578125" style="80" customWidth="1"/>
    <col min="2050" max="2050" width="4" style="80" bestFit="1" customWidth="1"/>
    <col min="2051" max="2051" width="78.42578125" style="80" customWidth="1"/>
    <col min="2052" max="2052" width="11" style="80" customWidth="1"/>
    <col min="2053" max="2053" width="15.28515625" style="80" customWidth="1"/>
    <col min="2054" max="2054" width="14.140625" style="80" customWidth="1"/>
    <col min="2055" max="2302" width="9.140625" style="80"/>
    <col min="2303" max="2303" width="4.85546875" style="80" customWidth="1"/>
    <col min="2304" max="2304" width="6.7109375" style="80" customWidth="1"/>
    <col min="2305" max="2305" width="13.42578125" style="80" customWidth="1"/>
    <col min="2306" max="2306" width="4" style="80" bestFit="1" customWidth="1"/>
    <col min="2307" max="2307" width="78.42578125" style="80" customWidth="1"/>
    <col min="2308" max="2308" width="11" style="80" customWidth="1"/>
    <col min="2309" max="2309" width="15.28515625" style="80" customWidth="1"/>
    <col min="2310" max="2310" width="14.140625" style="80" customWidth="1"/>
    <col min="2311" max="2558" width="9.140625" style="80"/>
    <col min="2559" max="2559" width="4.85546875" style="80" customWidth="1"/>
    <col min="2560" max="2560" width="6.7109375" style="80" customWidth="1"/>
    <col min="2561" max="2561" width="13.42578125" style="80" customWidth="1"/>
    <col min="2562" max="2562" width="4" style="80" bestFit="1" customWidth="1"/>
    <col min="2563" max="2563" width="78.42578125" style="80" customWidth="1"/>
    <col min="2564" max="2564" width="11" style="80" customWidth="1"/>
    <col min="2565" max="2565" width="15.28515625" style="80" customWidth="1"/>
    <col min="2566" max="2566" width="14.140625" style="80" customWidth="1"/>
    <col min="2567" max="2814" width="9.140625" style="80"/>
    <col min="2815" max="2815" width="4.85546875" style="80" customWidth="1"/>
    <col min="2816" max="2816" width="6.7109375" style="80" customWidth="1"/>
    <col min="2817" max="2817" width="13.42578125" style="80" customWidth="1"/>
    <col min="2818" max="2818" width="4" style="80" bestFit="1" customWidth="1"/>
    <col min="2819" max="2819" width="78.42578125" style="80" customWidth="1"/>
    <col min="2820" max="2820" width="11" style="80" customWidth="1"/>
    <col min="2821" max="2821" width="15.28515625" style="80" customWidth="1"/>
    <col min="2822" max="2822" width="14.140625" style="80" customWidth="1"/>
    <col min="2823" max="3070" width="9.140625" style="80"/>
    <col min="3071" max="3071" width="4.85546875" style="80" customWidth="1"/>
    <col min="3072" max="3072" width="6.7109375" style="80" customWidth="1"/>
    <col min="3073" max="3073" width="13.42578125" style="80" customWidth="1"/>
    <col min="3074" max="3074" width="4" style="80" bestFit="1" customWidth="1"/>
    <col min="3075" max="3075" width="78.42578125" style="80" customWidth="1"/>
    <col min="3076" max="3076" width="11" style="80" customWidth="1"/>
    <col min="3077" max="3077" width="15.28515625" style="80" customWidth="1"/>
    <col min="3078" max="3078" width="14.140625" style="80" customWidth="1"/>
    <col min="3079" max="3326" width="9.140625" style="80"/>
    <col min="3327" max="3327" width="4.85546875" style="80" customWidth="1"/>
    <col min="3328" max="3328" width="6.7109375" style="80" customWidth="1"/>
    <col min="3329" max="3329" width="13.42578125" style="80" customWidth="1"/>
    <col min="3330" max="3330" width="4" style="80" bestFit="1" customWidth="1"/>
    <col min="3331" max="3331" width="78.42578125" style="80" customWidth="1"/>
    <col min="3332" max="3332" width="11" style="80" customWidth="1"/>
    <col min="3333" max="3333" width="15.28515625" style="80" customWidth="1"/>
    <col min="3334" max="3334" width="14.140625" style="80" customWidth="1"/>
    <col min="3335" max="3582" width="9.140625" style="80"/>
    <col min="3583" max="3583" width="4.85546875" style="80" customWidth="1"/>
    <col min="3584" max="3584" width="6.7109375" style="80" customWidth="1"/>
    <col min="3585" max="3585" width="13.42578125" style="80" customWidth="1"/>
    <col min="3586" max="3586" width="4" style="80" bestFit="1" customWidth="1"/>
    <col min="3587" max="3587" width="78.42578125" style="80" customWidth="1"/>
    <col min="3588" max="3588" width="11" style="80" customWidth="1"/>
    <col min="3589" max="3589" width="15.28515625" style="80" customWidth="1"/>
    <col min="3590" max="3590" width="14.140625" style="80" customWidth="1"/>
    <col min="3591" max="3838" width="9.140625" style="80"/>
    <col min="3839" max="3839" width="4.85546875" style="80" customWidth="1"/>
    <col min="3840" max="3840" width="6.7109375" style="80" customWidth="1"/>
    <col min="3841" max="3841" width="13.42578125" style="80" customWidth="1"/>
    <col min="3842" max="3842" width="4" style="80" bestFit="1" customWidth="1"/>
    <col min="3843" max="3843" width="78.42578125" style="80" customWidth="1"/>
    <col min="3844" max="3844" width="11" style="80" customWidth="1"/>
    <col min="3845" max="3845" width="15.28515625" style="80" customWidth="1"/>
    <col min="3846" max="3846" width="14.140625" style="80" customWidth="1"/>
    <col min="3847" max="4094" width="9.140625" style="80"/>
    <col min="4095" max="4095" width="4.85546875" style="80" customWidth="1"/>
    <col min="4096" max="4096" width="6.7109375" style="80" customWidth="1"/>
    <col min="4097" max="4097" width="13.42578125" style="80" customWidth="1"/>
    <col min="4098" max="4098" width="4" style="80" bestFit="1" customWidth="1"/>
    <col min="4099" max="4099" width="78.42578125" style="80" customWidth="1"/>
    <col min="4100" max="4100" width="11" style="80" customWidth="1"/>
    <col min="4101" max="4101" width="15.28515625" style="80" customWidth="1"/>
    <col min="4102" max="4102" width="14.140625" style="80" customWidth="1"/>
    <col min="4103" max="4350" width="9.140625" style="80"/>
    <col min="4351" max="4351" width="4.85546875" style="80" customWidth="1"/>
    <col min="4352" max="4352" width="6.7109375" style="80" customWidth="1"/>
    <col min="4353" max="4353" width="13.42578125" style="80" customWidth="1"/>
    <col min="4354" max="4354" width="4" style="80" bestFit="1" customWidth="1"/>
    <col min="4355" max="4355" width="78.42578125" style="80" customWidth="1"/>
    <col min="4356" max="4356" width="11" style="80" customWidth="1"/>
    <col min="4357" max="4357" width="15.28515625" style="80" customWidth="1"/>
    <col min="4358" max="4358" width="14.140625" style="80" customWidth="1"/>
    <col min="4359" max="4606" width="9.140625" style="80"/>
    <col min="4607" max="4607" width="4.85546875" style="80" customWidth="1"/>
    <col min="4608" max="4608" width="6.7109375" style="80" customWidth="1"/>
    <col min="4609" max="4609" width="13.42578125" style="80" customWidth="1"/>
    <col min="4610" max="4610" width="4" style="80" bestFit="1" customWidth="1"/>
    <col min="4611" max="4611" width="78.42578125" style="80" customWidth="1"/>
    <col min="4612" max="4612" width="11" style="80" customWidth="1"/>
    <col min="4613" max="4613" width="15.28515625" style="80" customWidth="1"/>
    <col min="4614" max="4614" width="14.140625" style="80" customWidth="1"/>
    <col min="4615" max="4862" width="9.140625" style="80"/>
    <col min="4863" max="4863" width="4.85546875" style="80" customWidth="1"/>
    <col min="4864" max="4864" width="6.7109375" style="80" customWidth="1"/>
    <col min="4865" max="4865" width="13.42578125" style="80" customWidth="1"/>
    <col min="4866" max="4866" width="4" style="80" bestFit="1" customWidth="1"/>
    <col min="4867" max="4867" width="78.42578125" style="80" customWidth="1"/>
    <col min="4868" max="4868" width="11" style="80" customWidth="1"/>
    <col min="4869" max="4869" width="15.28515625" style="80" customWidth="1"/>
    <col min="4870" max="4870" width="14.140625" style="80" customWidth="1"/>
    <col min="4871" max="5118" width="9.140625" style="80"/>
    <col min="5119" max="5119" width="4.85546875" style="80" customWidth="1"/>
    <col min="5120" max="5120" width="6.7109375" style="80" customWidth="1"/>
    <col min="5121" max="5121" width="13.42578125" style="80" customWidth="1"/>
    <col min="5122" max="5122" width="4" style="80" bestFit="1" customWidth="1"/>
    <col min="5123" max="5123" width="78.42578125" style="80" customWidth="1"/>
    <col min="5124" max="5124" width="11" style="80" customWidth="1"/>
    <col min="5125" max="5125" width="15.28515625" style="80" customWidth="1"/>
    <col min="5126" max="5126" width="14.140625" style="80" customWidth="1"/>
    <col min="5127" max="5374" width="9.140625" style="80"/>
    <col min="5375" max="5375" width="4.85546875" style="80" customWidth="1"/>
    <col min="5376" max="5376" width="6.7109375" style="80" customWidth="1"/>
    <col min="5377" max="5377" width="13.42578125" style="80" customWidth="1"/>
    <col min="5378" max="5378" width="4" style="80" bestFit="1" customWidth="1"/>
    <col min="5379" max="5379" width="78.42578125" style="80" customWidth="1"/>
    <col min="5380" max="5380" width="11" style="80" customWidth="1"/>
    <col min="5381" max="5381" width="15.28515625" style="80" customWidth="1"/>
    <col min="5382" max="5382" width="14.140625" style="80" customWidth="1"/>
    <col min="5383" max="5630" width="9.140625" style="80"/>
    <col min="5631" max="5631" width="4.85546875" style="80" customWidth="1"/>
    <col min="5632" max="5632" width="6.7109375" style="80" customWidth="1"/>
    <col min="5633" max="5633" width="13.42578125" style="80" customWidth="1"/>
    <col min="5634" max="5634" width="4" style="80" bestFit="1" customWidth="1"/>
    <col min="5635" max="5635" width="78.42578125" style="80" customWidth="1"/>
    <col min="5636" max="5636" width="11" style="80" customWidth="1"/>
    <col min="5637" max="5637" width="15.28515625" style="80" customWidth="1"/>
    <col min="5638" max="5638" width="14.140625" style="80" customWidth="1"/>
    <col min="5639" max="5886" width="9.140625" style="80"/>
    <col min="5887" max="5887" width="4.85546875" style="80" customWidth="1"/>
    <col min="5888" max="5888" width="6.7109375" style="80" customWidth="1"/>
    <col min="5889" max="5889" width="13.42578125" style="80" customWidth="1"/>
    <col min="5890" max="5890" width="4" style="80" bestFit="1" customWidth="1"/>
    <col min="5891" max="5891" width="78.42578125" style="80" customWidth="1"/>
    <col min="5892" max="5892" width="11" style="80" customWidth="1"/>
    <col min="5893" max="5893" width="15.28515625" style="80" customWidth="1"/>
    <col min="5894" max="5894" width="14.140625" style="80" customWidth="1"/>
    <col min="5895" max="6142" width="9.140625" style="80"/>
    <col min="6143" max="6143" width="4.85546875" style="80" customWidth="1"/>
    <col min="6144" max="6144" width="6.7109375" style="80" customWidth="1"/>
    <col min="6145" max="6145" width="13.42578125" style="80" customWidth="1"/>
    <col min="6146" max="6146" width="4" style="80" bestFit="1" customWidth="1"/>
    <col min="6147" max="6147" width="78.42578125" style="80" customWidth="1"/>
    <col min="6148" max="6148" width="11" style="80" customWidth="1"/>
    <col min="6149" max="6149" width="15.28515625" style="80" customWidth="1"/>
    <col min="6150" max="6150" width="14.140625" style="80" customWidth="1"/>
    <col min="6151" max="6398" width="9.140625" style="80"/>
    <col min="6399" max="6399" width="4.85546875" style="80" customWidth="1"/>
    <col min="6400" max="6400" width="6.7109375" style="80" customWidth="1"/>
    <col min="6401" max="6401" width="13.42578125" style="80" customWidth="1"/>
    <col min="6402" max="6402" width="4" style="80" bestFit="1" customWidth="1"/>
    <col min="6403" max="6403" width="78.42578125" style="80" customWidth="1"/>
    <col min="6404" max="6404" width="11" style="80" customWidth="1"/>
    <col min="6405" max="6405" width="15.28515625" style="80" customWidth="1"/>
    <col min="6406" max="6406" width="14.140625" style="80" customWidth="1"/>
    <col min="6407" max="6654" width="9.140625" style="80"/>
    <col min="6655" max="6655" width="4.85546875" style="80" customWidth="1"/>
    <col min="6656" max="6656" width="6.7109375" style="80" customWidth="1"/>
    <col min="6657" max="6657" width="13.42578125" style="80" customWidth="1"/>
    <col min="6658" max="6658" width="4" style="80" bestFit="1" customWidth="1"/>
    <col min="6659" max="6659" width="78.42578125" style="80" customWidth="1"/>
    <col min="6660" max="6660" width="11" style="80" customWidth="1"/>
    <col min="6661" max="6661" width="15.28515625" style="80" customWidth="1"/>
    <col min="6662" max="6662" width="14.140625" style="80" customWidth="1"/>
    <col min="6663" max="6910" width="9.140625" style="80"/>
    <col min="6911" max="6911" width="4.85546875" style="80" customWidth="1"/>
    <col min="6912" max="6912" width="6.7109375" style="80" customWidth="1"/>
    <col min="6913" max="6913" width="13.42578125" style="80" customWidth="1"/>
    <col min="6914" max="6914" width="4" style="80" bestFit="1" customWidth="1"/>
    <col min="6915" max="6915" width="78.42578125" style="80" customWidth="1"/>
    <col min="6916" max="6916" width="11" style="80" customWidth="1"/>
    <col min="6917" max="6917" width="15.28515625" style="80" customWidth="1"/>
    <col min="6918" max="6918" width="14.140625" style="80" customWidth="1"/>
    <col min="6919" max="7166" width="9.140625" style="80"/>
    <col min="7167" max="7167" width="4.85546875" style="80" customWidth="1"/>
    <col min="7168" max="7168" width="6.7109375" style="80" customWidth="1"/>
    <col min="7169" max="7169" width="13.42578125" style="80" customWidth="1"/>
    <col min="7170" max="7170" width="4" style="80" bestFit="1" customWidth="1"/>
    <col min="7171" max="7171" width="78.42578125" style="80" customWidth="1"/>
    <col min="7172" max="7172" width="11" style="80" customWidth="1"/>
    <col min="7173" max="7173" width="15.28515625" style="80" customWidth="1"/>
    <col min="7174" max="7174" width="14.140625" style="80" customWidth="1"/>
    <col min="7175" max="7422" width="9.140625" style="80"/>
    <col min="7423" max="7423" width="4.85546875" style="80" customWidth="1"/>
    <col min="7424" max="7424" width="6.7109375" style="80" customWidth="1"/>
    <col min="7425" max="7425" width="13.42578125" style="80" customWidth="1"/>
    <col min="7426" max="7426" width="4" style="80" bestFit="1" customWidth="1"/>
    <col min="7427" max="7427" width="78.42578125" style="80" customWidth="1"/>
    <col min="7428" max="7428" width="11" style="80" customWidth="1"/>
    <col min="7429" max="7429" width="15.28515625" style="80" customWidth="1"/>
    <col min="7430" max="7430" width="14.140625" style="80" customWidth="1"/>
    <col min="7431" max="7678" width="9.140625" style="80"/>
    <col min="7679" max="7679" width="4.85546875" style="80" customWidth="1"/>
    <col min="7680" max="7680" width="6.7109375" style="80" customWidth="1"/>
    <col min="7681" max="7681" width="13.42578125" style="80" customWidth="1"/>
    <col min="7682" max="7682" width="4" style="80" bestFit="1" customWidth="1"/>
    <col min="7683" max="7683" width="78.42578125" style="80" customWidth="1"/>
    <col min="7684" max="7684" width="11" style="80" customWidth="1"/>
    <col min="7685" max="7685" width="15.28515625" style="80" customWidth="1"/>
    <col min="7686" max="7686" width="14.140625" style="80" customWidth="1"/>
    <col min="7687" max="7934" width="9.140625" style="80"/>
    <col min="7935" max="7935" width="4.85546875" style="80" customWidth="1"/>
    <col min="7936" max="7936" width="6.7109375" style="80" customWidth="1"/>
    <col min="7937" max="7937" width="13.42578125" style="80" customWidth="1"/>
    <col min="7938" max="7938" width="4" style="80" bestFit="1" customWidth="1"/>
    <col min="7939" max="7939" width="78.42578125" style="80" customWidth="1"/>
    <col min="7940" max="7940" width="11" style="80" customWidth="1"/>
    <col min="7941" max="7941" width="15.28515625" style="80" customWidth="1"/>
    <col min="7942" max="7942" width="14.140625" style="80" customWidth="1"/>
    <col min="7943" max="8190" width="9.140625" style="80"/>
    <col min="8191" max="8191" width="4.85546875" style="80" customWidth="1"/>
    <col min="8192" max="8192" width="6.7109375" style="80" customWidth="1"/>
    <col min="8193" max="8193" width="13.42578125" style="80" customWidth="1"/>
    <col min="8194" max="8194" width="4" style="80" bestFit="1" customWidth="1"/>
    <col min="8195" max="8195" width="78.42578125" style="80" customWidth="1"/>
    <col min="8196" max="8196" width="11" style="80" customWidth="1"/>
    <col min="8197" max="8197" width="15.28515625" style="80" customWidth="1"/>
    <col min="8198" max="8198" width="14.140625" style="80" customWidth="1"/>
    <col min="8199" max="8446" width="9.140625" style="80"/>
    <col min="8447" max="8447" width="4.85546875" style="80" customWidth="1"/>
    <col min="8448" max="8448" width="6.7109375" style="80" customWidth="1"/>
    <col min="8449" max="8449" width="13.42578125" style="80" customWidth="1"/>
    <col min="8450" max="8450" width="4" style="80" bestFit="1" customWidth="1"/>
    <col min="8451" max="8451" width="78.42578125" style="80" customWidth="1"/>
    <col min="8452" max="8452" width="11" style="80" customWidth="1"/>
    <col min="8453" max="8453" width="15.28515625" style="80" customWidth="1"/>
    <col min="8454" max="8454" width="14.140625" style="80" customWidth="1"/>
    <col min="8455" max="8702" width="9.140625" style="80"/>
    <col min="8703" max="8703" width="4.85546875" style="80" customWidth="1"/>
    <col min="8704" max="8704" width="6.7109375" style="80" customWidth="1"/>
    <col min="8705" max="8705" width="13.42578125" style="80" customWidth="1"/>
    <col min="8706" max="8706" width="4" style="80" bestFit="1" customWidth="1"/>
    <col min="8707" max="8707" width="78.42578125" style="80" customWidth="1"/>
    <col min="8708" max="8708" width="11" style="80" customWidth="1"/>
    <col min="8709" max="8709" width="15.28515625" style="80" customWidth="1"/>
    <col min="8710" max="8710" width="14.140625" style="80" customWidth="1"/>
    <col min="8711" max="8958" width="9.140625" style="80"/>
    <col min="8959" max="8959" width="4.85546875" style="80" customWidth="1"/>
    <col min="8960" max="8960" width="6.7109375" style="80" customWidth="1"/>
    <col min="8961" max="8961" width="13.42578125" style="80" customWidth="1"/>
    <col min="8962" max="8962" width="4" style="80" bestFit="1" customWidth="1"/>
    <col min="8963" max="8963" width="78.42578125" style="80" customWidth="1"/>
    <col min="8964" max="8964" width="11" style="80" customWidth="1"/>
    <col min="8965" max="8965" width="15.28515625" style="80" customWidth="1"/>
    <col min="8966" max="8966" width="14.140625" style="80" customWidth="1"/>
    <col min="8967" max="9214" width="9.140625" style="80"/>
    <col min="9215" max="9215" width="4.85546875" style="80" customWidth="1"/>
    <col min="9216" max="9216" width="6.7109375" style="80" customWidth="1"/>
    <col min="9217" max="9217" width="13.42578125" style="80" customWidth="1"/>
    <col min="9218" max="9218" width="4" style="80" bestFit="1" customWidth="1"/>
    <col min="9219" max="9219" width="78.42578125" style="80" customWidth="1"/>
    <col min="9220" max="9220" width="11" style="80" customWidth="1"/>
    <col min="9221" max="9221" width="15.28515625" style="80" customWidth="1"/>
    <col min="9222" max="9222" width="14.140625" style="80" customWidth="1"/>
    <col min="9223" max="9470" width="9.140625" style="80"/>
    <col min="9471" max="9471" width="4.85546875" style="80" customWidth="1"/>
    <col min="9472" max="9472" width="6.7109375" style="80" customWidth="1"/>
    <col min="9473" max="9473" width="13.42578125" style="80" customWidth="1"/>
    <col min="9474" max="9474" width="4" style="80" bestFit="1" customWidth="1"/>
    <col min="9475" max="9475" width="78.42578125" style="80" customWidth="1"/>
    <col min="9476" max="9476" width="11" style="80" customWidth="1"/>
    <col min="9477" max="9477" width="15.28515625" style="80" customWidth="1"/>
    <col min="9478" max="9478" width="14.140625" style="80" customWidth="1"/>
    <col min="9479" max="9726" width="9.140625" style="80"/>
    <col min="9727" max="9727" width="4.85546875" style="80" customWidth="1"/>
    <col min="9728" max="9728" width="6.7109375" style="80" customWidth="1"/>
    <col min="9729" max="9729" width="13.42578125" style="80" customWidth="1"/>
    <col min="9730" max="9730" width="4" style="80" bestFit="1" customWidth="1"/>
    <col min="9731" max="9731" width="78.42578125" style="80" customWidth="1"/>
    <col min="9732" max="9732" width="11" style="80" customWidth="1"/>
    <col min="9733" max="9733" width="15.28515625" style="80" customWidth="1"/>
    <col min="9734" max="9734" width="14.140625" style="80" customWidth="1"/>
    <col min="9735" max="9982" width="9.140625" style="80"/>
    <col min="9983" max="9983" width="4.85546875" style="80" customWidth="1"/>
    <col min="9984" max="9984" width="6.7109375" style="80" customWidth="1"/>
    <col min="9985" max="9985" width="13.42578125" style="80" customWidth="1"/>
    <col min="9986" max="9986" width="4" style="80" bestFit="1" customWidth="1"/>
    <col min="9987" max="9987" width="78.42578125" style="80" customWidth="1"/>
    <col min="9988" max="9988" width="11" style="80" customWidth="1"/>
    <col min="9989" max="9989" width="15.28515625" style="80" customWidth="1"/>
    <col min="9990" max="9990" width="14.140625" style="80" customWidth="1"/>
    <col min="9991" max="10238" width="9.140625" style="80"/>
    <col min="10239" max="10239" width="4.85546875" style="80" customWidth="1"/>
    <col min="10240" max="10240" width="6.7109375" style="80" customWidth="1"/>
    <col min="10241" max="10241" width="13.42578125" style="80" customWidth="1"/>
    <col min="10242" max="10242" width="4" style="80" bestFit="1" customWidth="1"/>
    <col min="10243" max="10243" width="78.42578125" style="80" customWidth="1"/>
    <col min="10244" max="10244" width="11" style="80" customWidth="1"/>
    <col min="10245" max="10245" width="15.28515625" style="80" customWidth="1"/>
    <col min="10246" max="10246" width="14.140625" style="80" customWidth="1"/>
    <col min="10247" max="10494" width="9.140625" style="80"/>
    <col min="10495" max="10495" width="4.85546875" style="80" customWidth="1"/>
    <col min="10496" max="10496" width="6.7109375" style="80" customWidth="1"/>
    <col min="10497" max="10497" width="13.42578125" style="80" customWidth="1"/>
    <col min="10498" max="10498" width="4" style="80" bestFit="1" customWidth="1"/>
    <col min="10499" max="10499" width="78.42578125" style="80" customWidth="1"/>
    <col min="10500" max="10500" width="11" style="80" customWidth="1"/>
    <col min="10501" max="10501" width="15.28515625" style="80" customWidth="1"/>
    <col min="10502" max="10502" width="14.140625" style="80" customWidth="1"/>
    <col min="10503" max="10750" width="9.140625" style="80"/>
    <col min="10751" max="10751" width="4.85546875" style="80" customWidth="1"/>
    <col min="10752" max="10752" width="6.7109375" style="80" customWidth="1"/>
    <col min="10753" max="10753" width="13.42578125" style="80" customWidth="1"/>
    <col min="10754" max="10754" width="4" style="80" bestFit="1" customWidth="1"/>
    <col min="10755" max="10755" width="78.42578125" style="80" customWidth="1"/>
    <col min="10756" max="10756" width="11" style="80" customWidth="1"/>
    <col min="10757" max="10757" width="15.28515625" style="80" customWidth="1"/>
    <col min="10758" max="10758" width="14.140625" style="80" customWidth="1"/>
    <col min="10759" max="11006" width="9.140625" style="80"/>
    <col min="11007" max="11007" width="4.85546875" style="80" customWidth="1"/>
    <col min="11008" max="11008" width="6.7109375" style="80" customWidth="1"/>
    <col min="11009" max="11009" width="13.42578125" style="80" customWidth="1"/>
    <col min="11010" max="11010" width="4" style="80" bestFit="1" customWidth="1"/>
    <col min="11011" max="11011" width="78.42578125" style="80" customWidth="1"/>
    <col min="11012" max="11012" width="11" style="80" customWidth="1"/>
    <col min="11013" max="11013" width="15.28515625" style="80" customWidth="1"/>
    <col min="11014" max="11014" width="14.140625" style="80" customWidth="1"/>
    <col min="11015" max="11262" width="9.140625" style="80"/>
    <col min="11263" max="11263" width="4.85546875" style="80" customWidth="1"/>
    <col min="11264" max="11264" width="6.7109375" style="80" customWidth="1"/>
    <col min="11265" max="11265" width="13.42578125" style="80" customWidth="1"/>
    <col min="11266" max="11266" width="4" style="80" bestFit="1" customWidth="1"/>
    <col min="11267" max="11267" width="78.42578125" style="80" customWidth="1"/>
    <col min="11268" max="11268" width="11" style="80" customWidth="1"/>
    <col min="11269" max="11269" width="15.28515625" style="80" customWidth="1"/>
    <col min="11270" max="11270" width="14.140625" style="80" customWidth="1"/>
    <col min="11271" max="11518" width="9.140625" style="80"/>
    <col min="11519" max="11519" width="4.85546875" style="80" customWidth="1"/>
    <col min="11520" max="11520" width="6.7109375" style="80" customWidth="1"/>
    <col min="11521" max="11521" width="13.42578125" style="80" customWidth="1"/>
    <col min="11522" max="11522" width="4" style="80" bestFit="1" customWidth="1"/>
    <col min="11523" max="11523" width="78.42578125" style="80" customWidth="1"/>
    <col min="11524" max="11524" width="11" style="80" customWidth="1"/>
    <col min="11525" max="11525" width="15.28515625" style="80" customWidth="1"/>
    <col min="11526" max="11526" width="14.140625" style="80" customWidth="1"/>
    <col min="11527" max="11774" width="9.140625" style="80"/>
    <col min="11775" max="11775" width="4.85546875" style="80" customWidth="1"/>
    <col min="11776" max="11776" width="6.7109375" style="80" customWidth="1"/>
    <col min="11777" max="11777" width="13.42578125" style="80" customWidth="1"/>
    <col min="11778" max="11778" width="4" style="80" bestFit="1" customWidth="1"/>
    <col min="11779" max="11779" width="78.42578125" style="80" customWidth="1"/>
    <col min="11780" max="11780" width="11" style="80" customWidth="1"/>
    <col min="11781" max="11781" width="15.28515625" style="80" customWidth="1"/>
    <col min="11782" max="11782" width="14.140625" style="80" customWidth="1"/>
    <col min="11783" max="12030" width="9.140625" style="80"/>
    <col min="12031" max="12031" width="4.85546875" style="80" customWidth="1"/>
    <col min="12032" max="12032" width="6.7109375" style="80" customWidth="1"/>
    <col min="12033" max="12033" width="13.42578125" style="80" customWidth="1"/>
    <col min="12034" max="12034" width="4" style="80" bestFit="1" customWidth="1"/>
    <col min="12035" max="12035" width="78.42578125" style="80" customWidth="1"/>
    <col min="12036" max="12036" width="11" style="80" customWidth="1"/>
    <col min="12037" max="12037" width="15.28515625" style="80" customWidth="1"/>
    <col min="12038" max="12038" width="14.140625" style="80" customWidth="1"/>
    <col min="12039" max="12286" width="9.140625" style="80"/>
    <col min="12287" max="12287" width="4.85546875" style="80" customWidth="1"/>
    <col min="12288" max="12288" width="6.7109375" style="80" customWidth="1"/>
    <col min="12289" max="12289" width="13.42578125" style="80" customWidth="1"/>
    <col min="12290" max="12290" width="4" style="80" bestFit="1" customWidth="1"/>
    <col min="12291" max="12291" width="78.42578125" style="80" customWidth="1"/>
    <col min="12292" max="12292" width="11" style="80" customWidth="1"/>
    <col min="12293" max="12293" width="15.28515625" style="80" customWidth="1"/>
    <col min="12294" max="12294" width="14.140625" style="80" customWidth="1"/>
    <col min="12295" max="12542" width="9.140625" style="80"/>
    <col min="12543" max="12543" width="4.85546875" style="80" customWidth="1"/>
    <col min="12544" max="12544" width="6.7109375" style="80" customWidth="1"/>
    <col min="12545" max="12545" width="13.42578125" style="80" customWidth="1"/>
    <col min="12546" max="12546" width="4" style="80" bestFit="1" customWidth="1"/>
    <col min="12547" max="12547" width="78.42578125" style="80" customWidth="1"/>
    <col min="12548" max="12548" width="11" style="80" customWidth="1"/>
    <col min="12549" max="12549" width="15.28515625" style="80" customWidth="1"/>
    <col min="12550" max="12550" width="14.140625" style="80" customWidth="1"/>
    <col min="12551" max="12798" width="9.140625" style="80"/>
    <col min="12799" max="12799" width="4.85546875" style="80" customWidth="1"/>
    <col min="12800" max="12800" width="6.7109375" style="80" customWidth="1"/>
    <col min="12801" max="12801" width="13.42578125" style="80" customWidth="1"/>
    <col min="12802" max="12802" width="4" style="80" bestFit="1" customWidth="1"/>
    <col min="12803" max="12803" width="78.42578125" style="80" customWidth="1"/>
    <col min="12804" max="12804" width="11" style="80" customWidth="1"/>
    <col min="12805" max="12805" width="15.28515625" style="80" customWidth="1"/>
    <col min="12806" max="12806" width="14.140625" style="80" customWidth="1"/>
    <col min="12807" max="13054" width="9.140625" style="80"/>
    <col min="13055" max="13055" width="4.85546875" style="80" customWidth="1"/>
    <col min="13056" max="13056" width="6.7109375" style="80" customWidth="1"/>
    <col min="13057" max="13057" width="13.42578125" style="80" customWidth="1"/>
    <col min="13058" max="13058" width="4" style="80" bestFit="1" customWidth="1"/>
    <col min="13059" max="13059" width="78.42578125" style="80" customWidth="1"/>
    <col min="13060" max="13060" width="11" style="80" customWidth="1"/>
    <col min="13061" max="13061" width="15.28515625" style="80" customWidth="1"/>
    <col min="13062" max="13062" width="14.140625" style="80" customWidth="1"/>
    <col min="13063" max="13310" width="9.140625" style="80"/>
    <col min="13311" max="13311" width="4.85546875" style="80" customWidth="1"/>
    <col min="13312" max="13312" width="6.7109375" style="80" customWidth="1"/>
    <col min="13313" max="13313" width="13.42578125" style="80" customWidth="1"/>
    <col min="13314" max="13314" width="4" style="80" bestFit="1" customWidth="1"/>
    <col min="13315" max="13315" width="78.42578125" style="80" customWidth="1"/>
    <col min="13316" max="13316" width="11" style="80" customWidth="1"/>
    <col min="13317" max="13317" width="15.28515625" style="80" customWidth="1"/>
    <col min="13318" max="13318" width="14.140625" style="80" customWidth="1"/>
    <col min="13319" max="13566" width="9.140625" style="80"/>
    <col min="13567" max="13567" width="4.85546875" style="80" customWidth="1"/>
    <col min="13568" max="13568" width="6.7109375" style="80" customWidth="1"/>
    <col min="13569" max="13569" width="13.42578125" style="80" customWidth="1"/>
    <col min="13570" max="13570" width="4" style="80" bestFit="1" customWidth="1"/>
    <col min="13571" max="13571" width="78.42578125" style="80" customWidth="1"/>
    <col min="13572" max="13572" width="11" style="80" customWidth="1"/>
    <col min="13573" max="13573" width="15.28515625" style="80" customWidth="1"/>
    <col min="13574" max="13574" width="14.140625" style="80" customWidth="1"/>
    <col min="13575" max="13822" width="9.140625" style="80"/>
    <col min="13823" max="13823" width="4.85546875" style="80" customWidth="1"/>
    <col min="13824" max="13824" width="6.7109375" style="80" customWidth="1"/>
    <col min="13825" max="13825" width="13.42578125" style="80" customWidth="1"/>
    <col min="13826" max="13826" width="4" style="80" bestFit="1" customWidth="1"/>
    <col min="13827" max="13827" width="78.42578125" style="80" customWidth="1"/>
    <col min="13828" max="13828" width="11" style="80" customWidth="1"/>
    <col min="13829" max="13829" width="15.28515625" style="80" customWidth="1"/>
    <col min="13830" max="13830" width="14.140625" style="80" customWidth="1"/>
    <col min="13831" max="14078" width="9.140625" style="80"/>
    <col min="14079" max="14079" width="4.85546875" style="80" customWidth="1"/>
    <col min="14080" max="14080" width="6.7109375" style="80" customWidth="1"/>
    <col min="14081" max="14081" width="13.42578125" style="80" customWidth="1"/>
    <col min="14082" max="14082" width="4" style="80" bestFit="1" customWidth="1"/>
    <col min="14083" max="14083" width="78.42578125" style="80" customWidth="1"/>
    <col min="14084" max="14084" width="11" style="80" customWidth="1"/>
    <col min="14085" max="14085" width="15.28515625" style="80" customWidth="1"/>
    <col min="14086" max="14086" width="14.140625" style="80" customWidth="1"/>
    <col min="14087" max="14334" width="9.140625" style="80"/>
    <col min="14335" max="14335" width="4.85546875" style="80" customWidth="1"/>
    <col min="14336" max="14336" width="6.7109375" style="80" customWidth="1"/>
    <col min="14337" max="14337" width="13.42578125" style="80" customWidth="1"/>
    <col min="14338" max="14338" width="4" style="80" bestFit="1" customWidth="1"/>
    <col min="14339" max="14339" width="78.42578125" style="80" customWidth="1"/>
    <col min="14340" max="14340" width="11" style="80" customWidth="1"/>
    <col min="14341" max="14341" width="15.28515625" style="80" customWidth="1"/>
    <col min="14342" max="14342" width="14.140625" style="80" customWidth="1"/>
    <col min="14343" max="14590" width="9.140625" style="80"/>
    <col min="14591" max="14591" width="4.85546875" style="80" customWidth="1"/>
    <col min="14592" max="14592" width="6.7109375" style="80" customWidth="1"/>
    <col min="14593" max="14593" width="13.42578125" style="80" customWidth="1"/>
    <col min="14594" max="14594" width="4" style="80" bestFit="1" customWidth="1"/>
    <col min="14595" max="14595" width="78.42578125" style="80" customWidth="1"/>
    <col min="14596" max="14596" width="11" style="80" customWidth="1"/>
    <col min="14597" max="14597" width="15.28515625" style="80" customWidth="1"/>
    <col min="14598" max="14598" width="14.140625" style="80" customWidth="1"/>
    <col min="14599" max="14846" width="9.140625" style="80"/>
    <col min="14847" max="14847" width="4.85546875" style="80" customWidth="1"/>
    <col min="14848" max="14848" width="6.7109375" style="80" customWidth="1"/>
    <col min="14849" max="14849" width="13.42578125" style="80" customWidth="1"/>
    <col min="14850" max="14850" width="4" style="80" bestFit="1" customWidth="1"/>
    <col min="14851" max="14851" width="78.42578125" style="80" customWidth="1"/>
    <col min="14852" max="14852" width="11" style="80" customWidth="1"/>
    <col min="14853" max="14853" width="15.28515625" style="80" customWidth="1"/>
    <col min="14854" max="14854" width="14.140625" style="80" customWidth="1"/>
    <col min="14855" max="15102" width="9.140625" style="80"/>
    <col min="15103" max="15103" width="4.85546875" style="80" customWidth="1"/>
    <col min="15104" max="15104" width="6.7109375" style="80" customWidth="1"/>
    <col min="15105" max="15105" width="13.42578125" style="80" customWidth="1"/>
    <col min="15106" max="15106" width="4" style="80" bestFit="1" customWidth="1"/>
    <col min="15107" max="15107" width="78.42578125" style="80" customWidth="1"/>
    <col min="15108" max="15108" width="11" style="80" customWidth="1"/>
    <col min="15109" max="15109" width="15.28515625" style="80" customWidth="1"/>
    <col min="15110" max="15110" width="14.140625" style="80" customWidth="1"/>
    <col min="15111" max="15358" width="9.140625" style="80"/>
    <col min="15359" max="15359" width="4.85546875" style="80" customWidth="1"/>
    <col min="15360" max="15360" width="6.7109375" style="80" customWidth="1"/>
    <col min="15361" max="15361" width="13.42578125" style="80" customWidth="1"/>
    <col min="15362" max="15362" width="4" style="80" bestFit="1" customWidth="1"/>
    <col min="15363" max="15363" width="78.42578125" style="80" customWidth="1"/>
    <col min="15364" max="15364" width="11" style="80" customWidth="1"/>
    <col min="15365" max="15365" width="15.28515625" style="80" customWidth="1"/>
    <col min="15366" max="15366" width="14.140625" style="80" customWidth="1"/>
    <col min="15367" max="15614" width="9.140625" style="80"/>
    <col min="15615" max="15615" width="4.85546875" style="80" customWidth="1"/>
    <col min="15616" max="15616" width="6.7109375" style="80" customWidth="1"/>
    <col min="15617" max="15617" width="13.42578125" style="80" customWidth="1"/>
    <col min="15618" max="15618" width="4" style="80" bestFit="1" customWidth="1"/>
    <col min="15619" max="15619" width="78.42578125" style="80" customWidth="1"/>
    <col min="15620" max="15620" width="11" style="80" customWidth="1"/>
    <col min="15621" max="15621" width="15.28515625" style="80" customWidth="1"/>
    <col min="15622" max="15622" width="14.140625" style="80" customWidth="1"/>
    <col min="15623" max="15870" width="9.140625" style="80"/>
    <col min="15871" max="15871" width="4.85546875" style="80" customWidth="1"/>
    <col min="15872" max="15872" width="6.7109375" style="80" customWidth="1"/>
    <col min="15873" max="15873" width="13.42578125" style="80" customWidth="1"/>
    <col min="15874" max="15874" width="4" style="80" bestFit="1" customWidth="1"/>
    <col min="15875" max="15875" width="78.42578125" style="80" customWidth="1"/>
    <col min="15876" max="15876" width="11" style="80" customWidth="1"/>
    <col min="15877" max="15877" width="15.28515625" style="80" customWidth="1"/>
    <col min="15878" max="15878" width="14.140625" style="80" customWidth="1"/>
    <col min="15879" max="16126" width="9.140625" style="80"/>
    <col min="16127" max="16127" width="4.85546875" style="80" customWidth="1"/>
    <col min="16128" max="16128" width="6.7109375" style="80" customWidth="1"/>
    <col min="16129" max="16129" width="13.42578125" style="80" customWidth="1"/>
    <col min="16130" max="16130" width="4" style="80" bestFit="1" customWidth="1"/>
    <col min="16131" max="16131" width="78.42578125" style="80" customWidth="1"/>
    <col min="16132" max="16132" width="11" style="80" customWidth="1"/>
    <col min="16133" max="16133" width="15.28515625" style="80" customWidth="1"/>
    <col min="16134" max="16134" width="14.140625" style="80" customWidth="1"/>
    <col min="16135" max="16384" width="9.140625" style="80"/>
  </cols>
  <sheetData>
    <row r="1" spans="1:9">
      <c r="D1" s="375" t="s">
        <v>470</v>
      </c>
      <c r="E1" s="382"/>
      <c r="F1" s="383"/>
      <c r="G1" s="383"/>
      <c r="H1" s="383"/>
      <c r="I1" s="383"/>
    </row>
    <row r="2" spans="1:9">
      <c r="D2" s="375" t="s">
        <v>148</v>
      </c>
      <c r="E2" s="375"/>
      <c r="F2" s="383"/>
      <c r="G2" s="383"/>
      <c r="H2" s="383"/>
      <c r="I2" s="383"/>
    </row>
    <row r="3" spans="1:9">
      <c r="D3" s="375" t="s">
        <v>67</v>
      </c>
      <c r="E3" s="382"/>
      <c r="F3" s="383"/>
      <c r="G3" s="383"/>
      <c r="H3" s="383"/>
      <c r="I3" s="383"/>
    </row>
    <row r="4" spans="1:9">
      <c r="D4" s="385"/>
      <c r="E4" s="385"/>
      <c r="F4" s="386"/>
      <c r="G4" s="383"/>
      <c r="H4" s="383"/>
      <c r="I4" s="383"/>
    </row>
    <row r="5" spans="1:9">
      <c r="D5" s="196"/>
      <c r="E5" s="196"/>
      <c r="F5" s="343"/>
      <c r="G5" s="190"/>
      <c r="H5" s="346"/>
      <c r="I5" s="346"/>
    </row>
    <row r="6" spans="1:9" ht="27.75" customHeight="1">
      <c r="A6" s="387" t="s">
        <v>541</v>
      </c>
      <c r="B6" s="388"/>
      <c r="C6" s="388"/>
      <c r="D6" s="388"/>
      <c r="E6" s="388"/>
      <c r="F6" s="388"/>
      <c r="G6" s="383"/>
      <c r="H6" s="383"/>
      <c r="I6" s="383"/>
    </row>
    <row r="7" spans="1:9">
      <c r="B7" s="282"/>
    </row>
    <row r="8" spans="1:9" ht="24">
      <c r="A8" s="89" t="s">
        <v>189</v>
      </c>
      <c r="B8" s="86" t="s">
        <v>6</v>
      </c>
      <c r="C8" s="86" t="s">
        <v>7</v>
      </c>
      <c r="D8" s="86" t="s">
        <v>8</v>
      </c>
      <c r="E8" s="87" t="s">
        <v>5</v>
      </c>
      <c r="F8" s="88" t="s">
        <v>147</v>
      </c>
      <c r="G8" s="88" t="s">
        <v>146</v>
      </c>
      <c r="H8" s="349" t="s">
        <v>247</v>
      </c>
      <c r="I8" s="350" t="s">
        <v>190</v>
      </c>
    </row>
    <row r="9" spans="1:9" s="286" customFormat="1" ht="12.75">
      <c r="A9" s="284">
        <v>1</v>
      </c>
      <c r="B9" s="84" t="s">
        <v>24</v>
      </c>
      <c r="C9" s="85" t="s">
        <v>25</v>
      </c>
      <c r="D9" s="84" t="s">
        <v>26</v>
      </c>
      <c r="E9" s="85" t="s">
        <v>27</v>
      </c>
      <c r="F9" s="285">
        <v>6</v>
      </c>
      <c r="G9" s="342">
        <v>7</v>
      </c>
      <c r="H9" s="351">
        <v>8</v>
      </c>
      <c r="I9" s="351">
        <v>9</v>
      </c>
    </row>
    <row r="10" spans="1:9" s="81" customFormat="1" ht="18" customHeight="1">
      <c r="A10" s="287">
        <v>495</v>
      </c>
      <c r="B10" s="49"/>
      <c r="C10" s="50"/>
      <c r="D10" s="49"/>
      <c r="E10" s="48" t="s">
        <v>53</v>
      </c>
      <c r="F10" s="288">
        <f>F11+F55+F62+F77+F102+F153+F182+F188+F205</f>
        <v>31628.5</v>
      </c>
      <c r="G10" s="288">
        <f>G11+G55+G62+G77+G102+G153+G182+G188+G205</f>
        <v>28509.500000000004</v>
      </c>
      <c r="H10" s="345">
        <f>G10/F10*100</f>
        <v>90.13864078283828</v>
      </c>
      <c r="I10" s="345">
        <f>G10/28178.2*100</f>
        <v>101.17573159392722</v>
      </c>
    </row>
    <row r="11" spans="1:9" s="82" customFormat="1" ht="17.25" customHeight="1">
      <c r="A11" s="287"/>
      <c r="B11" s="49" t="s">
        <v>11</v>
      </c>
      <c r="C11" s="50" t="s">
        <v>10</v>
      </c>
      <c r="D11" s="49" t="s">
        <v>10</v>
      </c>
      <c r="E11" s="51" t="s">
        <v>58</v>
      </c>
      <c r="F11" s="54">
        <f>F12+F45+F40+F36</f>
        <v>7320.8000000000011</v>
      </c>
      <c r="G11" s="54">
        <f>G12+G45+G40+G36</f>
        <v>7025.6</v>
      </c>
      <c r="H11" s="344">
        <f t="shared" ref="H11:H79" si="0">G11/F11*100</f>
        <v>95.967653808326943</v>
      </c>
      <c r="I11" s="344">
        <f>G11/28616.1*100</f>
        <v>24.551214176634833</v>
      </c>
    </row>
    <row r="12" spans="1:9" ht="45" customHeight="1" outlineLevel="1">
      <c r="A12" s="289"/>
      <c r="B12" s="49" t="s">
        <v>14</v>
      </c>
      <c r="C12" s="50"/>
      <c r="D12" s="49" t="s">
        <v>10</v>
      </c>
      <c r="E12" s="51" t="s">
        <v>15</v>
      </c>
      <c r="F12" s="54">
        <f>F13+F29</f>
        <v>6476.4000000000015</v>
      </c>
      <c r="G12" s="54">
        <f>G13+G29</f>
        <v>6433.7000000000007</v>
      </c>
      <c r="H12" s="344">
        <f t="shared" si="0"/>
        <v>99.340683095546893</v>
      </c>
      <c r="I12" s="344">
        <f t="shared" ref="I12:I75" si="1">G12/28616.1*100</f>
        <v>22.482798145100137</v>
      </c>
    </row>
    <row r="13" spans="1:9" outlineLevel="2">
      <c r="A13" s="290"/>
      <c r="B13" s="49"/>
      <c r="C13" s="291" t="s">
        <v>438</v>
      </c>
      <c r="D13" s="49" t="s">
        <v>10</v>
      </c>
      <c r="E13" s="292" t="s">
        <v>439</v>
      </c>
      <c r="F13" s="54">
        <f>F14</f>
        <v>6172.4000000000015</v>
      </c>
      <c r="G13" s="54">
        <f>G14</f>
        <v>6132.6</v>
      </c>
      <c r="H13" s="344">
        <f t="shared" si="0"/>
        <v>99.355194089819179</v>
      </c>
      <c r="I13" s="344">
        <f t="shared" si="1"/>
        <v>21.430593267426381</v>
      </c>
    </row>
    <row r="14" spans="1:9" outlineLevel="2">
      <c r="A14" s="289"/>
      <c r="B14" s="49"/>
      <c r="C14" s="293" t="s">
        <v>440</v>
      </c>
      <c r="D14" s="49" t="s">
        <v>10</v>
      </c>
      <c r="E14" s="294" t="s">
        <v>441</v>
      </c>
      <c r="F14" s="54">
        <f>F15+F17+F25+F27+F21+F23</f>
        <v>6172.4000000000015</v>
      </c>
      <c r="G14" s="54">
        <f>G15+G17+G25+G27+G21+G23</f>
        <v>6132.6</v>
      </c>
      <c r="H14" s="344">
        <f t="shared" si="0"/>
        <v>99.355194089819179</v>
      </c>
      <c r="I14" s="344">
        <f t="shared" si="1"/>
        <v>21.430593267426381</v>
      </c>
    </row>
    <row r="15" spans="1:9" outlineLevel="2">
      <c r="A15" s="289"/>
      <c r="B15" s="49"/>
      <c r="C15" s="293" t="s">
        <v>442</v>
      </c>
      <c r="D15" s="49"/>
      <c r="E15" s="294" t="s">
        <v>471</v>
      </c>
      <c r="F15" s="54">
        <f>F16</f>
        <v>1002.6</v>
      </c>
      <c r="G15" s="54">
        <f>G16</f>
        <v>1002.5</v>
      </c>
      <c r="H15" s="344">
        <f t="shared" si="0"/>
        <v>99.990025932575293</v>
      </c>
      <c r="I15" s="344">
        <f t="shared" si="1"/>
        <v>3.5032726332379327</v>
      </c>
    </row>
    <row r="16" spans="1:9" ht="45" outlineLevel="2">
      <c r="A16" s="289"/>
      <c r="B16" s="49"/>
      <c r="C16" s="50"/>
      <c r="D16" s="49" t="s">
        <v>31</v>
      </c>
      <c r="E16" s="51" t="s">
        <v>173</v>
      </c>
      <c r="F16" s="54">
        <v>1002.6</v>
      </c>
      <c r="G16" s="54">
        <v>1002.5</v>
      </c>
      <c r="H16" s="344">
        <f t="shared" si="0"/>
        <v>99.990025932575293</v>
      </c>
      <c r="I16" s="344">
        <f t="shared" si="1"/>
        <v>3.5032726332379327</v>
      </c>
    </row>
    <row r="17" spans="1:9" outlineLevel="3">
      <c r="A17" s="289"/>
      <c r="B17" s="49"/>
      <c r="C17" s="83" t="s">
        <v>445</v>
      </c>
      <c r="D17" s="49"/>
      <c r="E17" s="295" t="s">
        <v>446</v>
      </c>
      <c r="F17" s="54">
        <f>F18+F19+F20</f>
        <v>4992.4000000000005</v>
      </c>
      <c r="G17" s="54">
        <f>G18+G19+G20</f>
        <v>4952.7</v>
      </c>
      <c r="H17" s="344">
        <f t="shared" si="0"/>
        <v>99.204791282749767</v>
      </c>
      <c r="I17" s="344">
        <f t="shared" si="1"/>
        <v>17.307389895897764</v>
      </c>
    </row>
    <row r="18" spans="1:9" ht="45" outlineLevel="3">
      <c r="A18" s="289"/>
      <c r="B18" s="49"/>
      <c r="C18" s="50"/>
      <c r="D18" s="49" t="s">
        <v>31</v>
      </c>
      <c r="E18" s="51" t="s">
        <v>173</v>
      </c>
      <c r="F18" s="54">
        <v>4019.1</v>
      </c>
      <c r="G18" s="54">
        <v>4010.2</v>
      </c>
      <c r="H18" s="344">
        <f t="shared" si="0"/>
        <v>99.778557388470063</v>
      </c>
      <c r="I18" s="344">
        <f t="shared" si="1"/>
        <v>14.01378944021023</v>
      </c>
    </row>
    <row r="19" spans="1:9" ht="30" outlineLevel="3">
      <c r="A19" s="289"/>
      <c r="B19" s="49"/>
      <c r="C19" s="50"/>
      <c r="D19" s="49" t="s">
        <v>35</v>
      </c>
      <c r="E19" s="51" t="s">
        <v>174</v>
      </c>
      <c r="F19" s="54">
        <v>947</v>
      </c>
      <c r="G19" s="54">
        <v>916.2</v>
      </c>
      <c r="H19" s="344">
        <f t="shared" si="0"/>
        <v>96.747624076029567</v>
      </c>
      <c r="I19" s="344">
        <f t="shared" si="1"/>
        <v>3.2016941511946078</v>
      </c>
    </row>
    <row r="20" spans="1:9" outlineLevel="3">
      <c r="A20" s="289"/>
      <c r="B20" s="49"/>
      <c r="C20" s="50"/>
      <c r="D20" s="49" t="s">
        <v>36</v>
      </c>
      <c r="E20" s="51" t="s">
        <v>37</v>
      </c>
      <c r="F20" s="54">
        <v>26.3</v>
      </c>
      <c r="G20" s="54">
        <v>26.3</v>
      </c>
      <c r="H20" s="344">
        <f t="shared" si="0"/>
        <v>100</v>
      </c>
      <c r="I20" s="344">
        <f t="shared" si="1"/>
        <v>9.190630449292532E-2</v>
      </c>
    </row>
    <row r="21" spans="1:9" outlineLevel="3">
      <c r="A21" s="289"/>
      <c r="B21" s="49"/>
      <c r="C21" s="83" t="s">
        <v>448</v>
      </c>
      <c r="D21" s="265"/>
      <c r="E21" s="270" t="s">
        <v>39</v>
      </c>
      <c r="F21" s="237">
        <f>F22</f>
        <v>113.3</v>
      </c>
      <c r="G21" s="237">
        <f>G22</f>
        <v>113.3</v>
      </c>
      <c r="H21" s="344">
        <f t="shared" si="0"/>
        <v>100</v>
      </c>
      <c r="I21" s="344">
        <f t="shared" si="1"/>
        <v>0.39593096194100519</v>
      </c>
    </row>
    <row r="22" spans="1:9" outlineLevel="3">
      <c r="A22" s="289"/>
      <c r="B22" s="49"/>
      <c r="C22" s="265"/>
      <c r="D22" s="265" t="s">
        <v>0</v>
      </c>
      <c r="E22" s="270" t="s">
        <v>32</v>
      </c>
      <c r="F22" s="237">
        <v>113.3</v>
      </c>
      <c r="G22" s="237">
        <v>113.3</v>
      </c>
      <c r="H22" s="344">
        <f t="shared" si="0"/>
        <v>100</v>
      </c>
      <c r="I22" s="344">
        <f t="shared" si="1"/>
        <v>0.39593096194100519</v>
      </c>
    </row>
    <row r="23" spans="1:9" outlineLevel="3">
      <c r="A23" s="289"/>
      <c r="B23" s="49"/>
      <c r="C23" s="83" t="s">
        <v>449</v>
      </c>
      <c r="D23" s="265"/>
      <c r="E23" s="270" t="s">
        <v>38</v>
      </c>
      <c r="F23" s="237">
        <f>F24</f>
        <v>53.1</v>
      </c>
      <c r="G23" s="237">
        <f>G24</f>
        <v>53.1</v>
      </c>
      <c r="H23" s="344">
        <f t="shared" si="0"/>
        <v>100</v>
      </c>
      <c r="I23" s="344">
        <f t="shared" si="1"/>
        <v>0.18555987713210398</v>
      </c>
    </row>
    <row r="24" spans="1:9" outlineLevel="3">
      <c r="A24" s="289"/>
      <c r="B24" s="49"/>
      <c r="C24" s="265"/>
      <c r="D24" s="265" t="s">
        <v>0</v>
      </c>
      <c r="E24" s="270" t="s">
        <v>32</v>
      </c>
      <c r="F24" s="237">
        <v>53.1</v>
      </c>
      <c r="G24" s="237">
        <v>53.1</v>
      </c>
      <c r="H24" s="344">
        <f t="shared" si="0"/>
        <v>100</v>
      </c>
      <c r="I24" s="344">
        <f t="shared" si="1"/>
        <v>0.18555987713210398</v>
      </c>
    </row>
    <row r="25" spans="1:9" outlineLevel="3">
      <c r="A25" s="289"/>
      <c r="B25" s="49"/>
      <c r="C25" s="50" t="s">
        <v>516</v>
      </c>
      <c r="D25" s="49"/>
      <c r="E25" s="51" t="s">
        <v>69</v>
      </c>
      <c r="F25" s="54">
        <f>F26</f>
        <v>2.2999999999999998</v>
      </c>
      <c r="G25" s="54">
        <f>G26</f>
        <v>2.2999999999999998</v>
      </c>
      <c r="H25" s="344">
        <f t="shared" si="0"/>
        <v>100</v>
      </c>
      <c r="I25" s="344">
        <f t="shared" si="1"/>
        <v>8.0374334727653304E-3</v>
      </c>
    </row>
    <row r="26" spans="1:9" ht="30" outlineLevel="3">
      <c r="A26" s="289"/>
      <c r="B26" s="49"/>
      <c r="C26" s="50"/>
      <c r="D26" s="49" t="s">
        <v>35</v>
      </c>
      <c r="E26" s="51" t="s">
        <v>174</v>
      </c>
      <c r="F26" s="54">
        <v>2.2999999999999998</v>
      </c>
      <c r="G26" s="54">
        <v>2.2999999999999998</v>
      </c>
      <c r="H26" s="344">
        <f t="shared" si="0"/>
        <v>100</v>
      </c>
      <c r="I26" s="344">
        <f t="shared" si="1"/>
        <v>8.0374334727653304E-3</v>
      </c>
    </row>
    <row r="27" spans="1:9" ht="60" outlineLevel="3">
      <c r="A27" s="289"/>
      <c r="B27" s="49"/>
      <c r="C27" s="24" t="s">
        <v>452</v>
      </c>
      <c r="D27" s="49"/>
      <c r="E27" s="25" t="s">
        <v>175</v>
      </c>
      <c r="F27" s="54">
        <f>F28</f>
        <v>8.6999999999999993</v>
      </c>
      <c r="G27" s="54">
        <f>G28</f>
        <v>8.6999999999999993</v>
      </c>
      <c r="H27" s="344">
        <f t="shared" si="0"/>
        <v>100</v>
      </c>
      <c r="I27" s="344">
        <f t="shared" si="1"/>
        <v>3.0402465744807993E-2</v>
      </c>
    </row>
    <row r="28" spans="1:9" ht="30" outlineLevel="3">
      <c r="A28" s="289"/>
      <c r="B28" s="49"/>
      <c r="C28" s="50"/>
      <c r="D28" s="49" t="s">
        <v>35</v>
      </c>
      <c r="E28" s="51" t="s">
        <v>174</v>
      </c>
      <c r="F28" s="54">
        <v>8.6999999999999993</v>
      </c>
      <c r="G28" s="54">
        <v>8.6999999999999993</v>
      </c>
      <c r="H28" s="344">
        <f t="shared" si="0"/>
        <v>100</v>
      </c>
      <c r="I28" s="344">
        <f t="shared" si="1"/>
        <v>3.0402465744807993E-2</v>
      </c>
    </row>
    <row r="29" spans="1:9" ht="30" outlineLevel="3">
      <c r="A29" s="289"/>
      <c r="B29" s="49"/>
      <c r="C29" s="50" t="s">
        <v>417</v>
      </c>
      <c r="D29" s="49"/>
      <c r="E29" s="51" t="s">
        <v>418</v>
      </c>
      <c r="F29" s="54">
        <f t="shared" ref="F29:G31" si="2">F30</f>
        <v>304</v>
      </c>
      <c r="G29" s="54">
        <f t="shared" si="2"/>
        <v>301.10000000000002</v>
      </c>
      <c r="H29" s="344">
        <f t="shared" si="0"/>
        <v>99.046052631578945</v>
      </c>
      <c r="I29" s="344">
        <f t="shared" si="1"/>
        <v>1.0522048776737574</v>
      </c>
    </row>
    <row r="30" spans="1:9" ht="30" outlineLevel="3">
      <c r="A30" s="289"/>
      <c r="B30" s="49"/>
      <c r="C30" s="50" t="s">
        <v>419</v>
      </c>
      <c r="D30" s="49"/>
      <c r="E30" s="51" t="s">
        <v>420</v>
      </c>
      <c r="F30" s="54">
        <f t="shared" si="2"/>
        <v>304</v>
      </c>
      <c r="G30" s="54">
        <f t="shared" si="2"/>
        <v>301.10000000000002</v>
      </c>
      <c r="H30" s="344">
        <f t="shared" si="0"/>
        <v>99.046052631578945</v>
      </c>
      <c r="I30" s="344">
        <f t="shared" si="1"/>
        <v>1.0522048776737574</v>
      </c>
    </row>
    <row r="31" spans="1:9" ht="31.5" customHeight="1" outlineLevel="3">
      <c r="A31" s="289"/>
      <c r="B31" s="49"/>
      <c r="C31" s="50" t="s">
        <v>186</v>
      </c>
      <c r="D31" s="49"/>
      <c r="E31" s="51" t="s">
        <v>421</v>
      </c>
      <c r="F31" s="54">
        <f t="shared" si="2"/>
        <v>304</v>
      </c>
      <c r="G31" s="54">
        <f t="shared" si="2"/>
        <v>301.10000000000002</v>
      </c>
      <c r="H31" s="344">
        <f t="shared" si="0"/>
        <v>99.046052631578945</v>
      </c>
      <c r="I31" s="344">
        <f t="shared" si="1"/>
        <v>1.0522048776737574</v>
      </c>
    </row>
    <row r="32" spans="1:9" ht="30" outlineLevel="3">
      <c r="A32" s="289"/>
      <c r="B32" s="49"/>
      <c r="C32" s="83" t="s">
        <v>424</v>
      </c>
      <c r="D32" s="265"/>
      <c r="E32" s="270" t="s">
        <v>425</v>
      </c>
      <c r="F32" s="237">
        <f>F33+F34</f>
        <v>304</v>
      </c>
      <c r="G32" s="237">
        <f>G33+G34</f>
        <v>301.10000000000002</v>
      </c>
      <c r="H32" s="344">
        <f t="shared" si="0"/>
        <v>99.046052631578945</v>
      </c>
      <c r="I32" s="344">
        <f t="shared" si="1"/>
        <v>1.0522048776737574</v>
      </c>
    </row>
    <row r="33" spans="1:9" ht="30" outlineLevel="3">
      <c r="A33" s="289"/>
      <c r="B33" s="49"/>
      <c r="C33" s="83"/>
      <c r="D33" s="265" t="s">
        <v>35</v>
      </c>
      <c r="E33" s="270" t="s">
        <v>174</v>
      </c>
      <c r="F33" s="237">
        <v>266.7</v>
      </c>
      <c r="G33" s="237">
        <v>263.8</v>
      </c>
      <c r="H33" s="344">
        <f t="shared" si="0"/>
        <v>98.912635920509942</v>
      </c>
      <c r="I33" s="344">
        <f t="shared" si="1"/>
        <v>0.92185867396325849</v>
      </c>
    </row>
    <row r="34" spans="1:9" outlineLevel="3">
      <c r="A34" s="289"/>
      <c r="B34" s="49"/>
      <c r="C34" s="83"/>
      <c r="D34" s="264">
        <v>800</v>
      </c>
      <c r="E34" s="296" t="s">
        <v>37</v>
      </c>
      <c r="F34" s="237">
        <v>37.299999999999997</v>
      </c>
      <c r="G34" s="237">
        <v>37.299999999999997</v>
      </c>
      <c r="H34" s="344">
        <f t="shared" si="0"/>
        <v>100</v>
      </c>
      <c r="I34" s="344">
        <f t="shared" si="1"/>
        <v>0.13034620371049865</v>
      </c>
    </row>
    <row r="35" spans="1:9" outlineLevel="3">
      <c r="A35" s="289"/>
      <c r="B35" s="49" t="s">
        <v>518</v>
      </c>
      <c r="C35" s="309"/>
      <c r="D35" s="264"/>
      <c r="E35" s="296" t="s">
        <v>519</v>
      </c>
      <c r="F35" s="237">
        <f t="shared" ref="F35:G38" si="3">F36</f>
        <v>402.9</v>
      </c>
      <c r="G35" s="237">
        <f t="shared" si="3"/>
        <v>402.9</v>
      </c>
      <c r="H35" s="344">
        <f t="shared" si="0"/>
        <v>100</v>
      </c>
      <c r="I35" s="344">
        <f t="shared" si="1"/>
        <v>1.4079486722509356</v>
      </c>
    </row>
    <row r="36" spans="1:9" outlineLevel="3">
      <c r="A36" s="289"/>
      <c r="B36" s="49"/>
      <c r="C36" s="309" t="s">
        <v>438</v>
      </c>
      <c r="D36" s="264"/>
      <c r="E36" s="296" t="s">
        <v>439</v>
      </c>
      <c r="F36" s="237">
        <f t="shared" si="3"/>
        <v>402.9</v>
      </c>
      <c r="G36" s="237">
        <f t="shared" si="3"/>
        <v>402.9</v>
      </c>
      <c r="H36" s="344">
        <f t="shared" si="0"/>
        <v>100</v>
      </c>
      <c r="I36" s="344">
        <f t="shared" si="1"/>
        <v>1.4079486722509356</v>
      </c>
    </row>
    <row r="37" spans="1:9" ht="30" outlineLevel="3">
      <c r="A37" s="289"/>
      <c r="B37" s="49"/>
      <c r="C37" s="309" t="s">
        <v>453</v>
      </c>
      <c r="D37" s="264"/>
      <c r="E37" s="296" t="s">
        <v>520</v>
      </c>
      <c r="F37" s="237">
        <f t="shared" si="3"/>
        <v>402.9</v>
      </c>
      <c r="G37" s="237">
        <f t="shared" si="3"/>
        <v>402.9</v>
      </c>
      <c r="H37" s="344">
        <f t="shared" si="0"/>
        <v>100</v>
      </c>
      <c r="I37" s="344">
        <f t="shared" si="1"/>
        <v>1.4079486722509356</v>
      </c>
    </row>
    <row r="38" spans="1:9" outlineLevel="3">
      <c r="A38" s="289"/>
      <c r="B38" s="49"/>
      <c r="C38" s="309" t="s">
        <v>463</v>
      </c>
      <c r="D38" s="264"/>
      <c r="E38" s="296" t="s">
        <v>513</v>
      </c>
      <c r="F38" s="237">
        <f t="shared" si="3"/>
        <v>402.9</v>
      </c>
      <c r="G38" s="237">
        <f t="shared" si="3"/>
        <v>402.9</v>
      </c>
      <c r="H38" s="344">
        <f t="shared" si="0"/>
        <v>100</v>
      </c>
      <c r="I38" s="344">
        <f t="shared" si="1"/>
        <v>1.4079486722509356</v>
      </c>
    </row>
    <row r="39" spans="1:9" outlineLevel="3">
      <c r="A39" s="289"/>
      <c r="B39" s="49"/>
      <c r="C39" s="309"/>
      <c r="D39" s="264">
        <v>800</v>
      </c>
      <c r="E39" s="296" t="s">
        <v>37</v>
      </c>
      <c r="F39" s="237">
        <v>402.9</v>
      </c>
      <c r="G39" s="237">
        <v>402.9</v>
      </c>
      <c r="H39" s="344">
        <f t="shared" si="0"/>
        <v>100</v>
      </c>
      <c r="I39" s="344">
        <f t="shared" si="1"/>
        <v>1.4079486722509356</v>
      </c>
    </row>
    <row r="40" spans="1:9" outlineLevel="3">
      <c r="A40" s="289"/>
      <c r="B40" s="64" t="s">
        <v>176</v>
      </c>
      <c r="C40" s="75"/>
      <c r="D40" s="76"/>
      <c r="E40" s="77" t="s">
        <v>177</v>
      </c>
      <c r="F40" s="54">
        <f t="shared" ref="F40:G43" si="4">F41</f>
        <v>252.5</v>
      </c>
      <c r="G40" s="54">
        <f t="shared" si="4"/>
        <v>0</v>
      </c>
      <c r="H40" s="344">
        <f t="shared" si="0"/>
        <v>0</v>
      </c>
      <c r="I40" s="344">
        <f t="shared" si="1"/>
        <v>0</v>
      </c>
    </row>
    <row r="41" spans="1:9" outlineLevel="3">
      <c r="A41" s="289"/>
      <c r="B41" s="64"/>
      <c r="C41" s="291" t="s">
        <v>438</v>
      </c>
      <c r="D41" s="49" t="s">
        <v>10</v>
      </c>
      <c r="E41" s="292" t="s">
        <v>439</v>
      </c>
      <c r="F41" s="54">
        <f t="shared" si="4"/>
        <v>252.5</v>
      </c>
      <c r="G41" s="54">
        <f t="shared" si="4"/>
        <v>0</v>
      </c>
      <c r="H41" s="344">
        <f t="shared" si="0"/>
        <v>0</v>
      </c>
      <c r="I41" s="344">
        <f t="shared" si="1"/>
        <v>0</v>
      </c>
    </row>
    <row r="42" spans="1:9" ht="30" outlineLevel="3">
      <c r="A42" s="289"/>
      <c r="B42" s="64"/>
      <c r="C42" s="83" t="s">
        <v>453</v>
      </c>
      <c r="D42" s="244"/>
      <c r="E42" s="295" t="s">
        <v>454</v>
      </c>
      <c r="F42" s="54">
        <f t="shared" si="4"/>
        <v>252.5</v>
      </c>
      <c r="G42" s="54">
        <f t="shared" si="4"/>
        <v>0</v>
      </c>
      <c r="H42" s="344">
        <f t="shared" si="0"/>
        <v>0</v>
      </c>
      <c r="I42" s="344">
        <f t="shared" si="1"/>
        <v>0</v>
      </c>
    </row>
    <row r="43" spans="1:9" outlineLevel="4">
      <c r="A43" s="289"/>
      <c r="B43" s="64"/>
      <c r="C43" s="264" t="s">
        <v>456</v>
      </c>
      <c r="D43" s="76"/>
      <c r="E43" s="77" t="s">
        <v>178</v>
      </c>
      <c r="F43" s="54">
        <f t="shared" si="4"/>
        <v>252.5</v>
      </c>
      <c r="G43" s="54">
        <f t="shared" si="4"/>
        <v>0</v>
      </c>
      <c r="H43" s="344">
        <f t="shared" si="0"/>
        <v>0</v>
      </c>
      <c r="I43" s="344">
        <f t="shared" si="1"/>
        <v>0</v>
      </c>
    </row>
    <row r="44" spans="1:9" outlineLevel="2">
      <c r="A44" s="289"/>
      <c r="B44" s="76"/>
      <c r="C44" s="75"/>
      <c r="D44" s="76">
        <v>800</v>
      </c>
      <c r="E44" s="77" t="s">
        <v>37</v>
      </c>
      <c r="F44" s="367">
        <v>252.5</v>
      </c>
      <c r="G44" s="54">
        <v>0</v>
      </c>
      <c r="H44" s="344">
        <f t="shared" si="0"/>
        <v>0</v>
      </c>
      <c r="I44" s="344">
        <f t="shared" si="1"/>
        <v>0</v>
      </c>
    </row>
    <row r="45" spans="1:9" outlineLevel="2">
      <c r="A45" s="289"/>
      <c r="B45" s="56" t="s">
        <v>28</v>
      </c>
      <c r="C45" s="57"/>
      <c r="D45" s="58"/>
      <c r="E45" s="59" t="s">
        <v>95</v>
      </c>
      <c r="F45" s="54">
        <f>F46</f>
        <v>189</v>
      </c>
      <c r="G45" s="54">
        <f>G46</f>
        <v>189</v>
      </c>
      <c r="H45" s="344">
        <f t="shared" si="0"/>
        <v>100</v>
      </c>
      <c r="I45" s="344">
        <f t="shared" si="1"/>
        <v>0.66046735928375988</v>
      </c>
    </row>
    <row r="46" spans="1:9" outlineLevel="2">
      <c r="A46" s="289"/>
      <c r="B46" s="56"/>
      <c r="C46" s="291" t="s">
        <v>438</v>
      </c>
      <c r="D46" s="49" t="s">
        <v>10</v>
      </c>
      <c r="E46" s="292" t="s">
        <v>439</v>
      </c>
      <c r="F46" s="54">
        <f>F47+F50</f>
        <v>189</v>
      </c>
      <c r="G46" s="54">
        <f>G47+G50</f>
        <v>189</v>
      </c>
      <c r="H46" s="344">
        <f t="shared" si="0"/>
        <v>100</v>
      </c>
      <c r="I46" s="344">
        <f t="shared" si="1"/>
        <v>0.66046735928375988</v>
      </c>
    </row>
    <row r="47" spans="1:9" outlineLevel="2">
      <c r="A47" s="289"/>
      <c r="B47" s="56"/>
      <c r="C47" s="293" t="s">
        <v>440</v>
      </c>
      <c r="D47" s="49" t="s">
        <v>10</v>
      </c>
      <c r="E47" s="294" t="s">
        <v>441</v>
      </c>
      <c r="F47" s="54">
        <f>F48</f>
        <v>25</v>
      </c>
      <c r="G47" s="54">
        <f>G48</f>
        <v>25</v>
      </c>
      <c r="H47" s="344">
        <f t="shared" si="0"/>
        <v>100</v>
      </c>
      <c r="I47" s="344">
        <f t="shared" si="1"/>
        <v>8.7363407312666647E-2</v>
      </c>
    </row>
    <row r="48" spans="1:9" outlineLevel="2">
      <c r="A48" s="289"/>
      <c r="B48" s="56"/>
      <c r="C48" s="83" t="s">
        <v>447</v>
      </c>
      <c r="D48" s="49"/>
      <c r="E48" s="51" t="s">
        <v>167</v>
      </c>
      <c r="F48" s="54">
        <f>F49</f>
        <v>25</v>
      </c>
      <c r="G48" s="54">
        <f>G49</f>
        <v>25</v>
      </c>
      <c r="H48" s="344">
        <f t="shared" si="0"/>
        <v>100</v>
      </c>
      <c r="I48" s="344">
        <f t="shared" si="1"/>
        <v>8.7363407312666647E-2</v>
      </c>
    </row>
    <row r="49" spans="1:9" outlineLevel="2">
      <c r="A49" s="289"/>
      <c r="B49" s="56"/>
      <c r="C49" s="50"/>
      <c r="D49" s="264">
        <v>800</v>
      </c>
      <c r="E49" s="296" t="s">
        <v>37</v>
      </c>
      <c r="F49" s="54">
        <v>25</v>
      </c>
      <c r="G49" s="54">
        <v>25</v>
      </c>
      <c r="H49" s="344">
        <f t="shared" si="0"/>
        <v>100</v>
      </c>
      <c r="I49" s="344">
        <f t="shared" si="1"/>
        <v>8.7363407312666647E-2</v>
      </c>
    </row>
    <row r="50" spans="1:9" ht="30" outlineLevel="2">
      <c r="A50" s="289"/>
      <c r="B50" s="49"/>
      <c r="C50" s="83" t="s">
        <v>453</v>
      </c>
      <c r="D50" s="244"/>
      <c r="E50" s="295" t="s">
        <v>454</v>
      </c>
      <c r="F50" s="54">
        <f>F51+F53</f>
        <v>164</v>
      </c>
      <c r="G50" s="54">
        <f>G51+G53</f>
        <v>164</v>
      </c>
      <c r="H50" s="344">
        <f t="shared" si="0"/>
        <v>100</v>
      </c>
      <c r="I50" s="344">
        <f t="shared" si="1"/>
        <v>0.57310395197109321</v>
      </c>
    </row>
    <row r="51" spans="1:9" outlineLevel="3">
      <c r="A51" s="289"/>
      <c r="B51" s="49"/>
      <c r="C51" s="83" t="s">
        <v>455</v>
      </c>
      <c r="D51" s="49"/>
      <c r="E51" s="51" t="s">
        <v>52</v>
      </c>
      <c r="F51" s="54">
        <f>F52</f>
        <v>24.5</v>
      </c>
      <c r="G51" s="54">
        <f>G52</f>
        <v>24.5</v>
      </c>
      <c r="H51" s="344">
        <f t="shared" si="0"/>
        <v>100</v>
      </c>
      <c r="I51" s="344">
        <f t="shared" si="1"/>
        <v>8.5616139166413308E-2</v>
      </c>
    </row>
    <row r="52" spans="1:9" ht="30" outlineLevel="3">
      <c r="A52" s="289"/>
      <c r="B52" s="49"/>
      <c r="C52" s="50"/>
      <c r="D52" s="49" t="s">
        <v>35</v>
      </c>
      <c r="E52" s="51" t="s">
        <v>174</v>
      </c>
      <c r="F52" s="54">
        <v>24.5</v>
      </c>
      <c r="G52" s="54">
        <v>24.5</v>
      </c>
      <c r="H52" s="344">
        <f t="shared" si="0"/>
        <v>100</v>
      </c>
      <c r="I52" s="344">
        <f t="shared" si="1"/>
        <v>8.5616139166413308E-2</v>
      </c>
    </row>
    <row r="53" spans="1:9" ht="30" outlineLevel="3">
      <c r="A53" s="289"/>
      <c r="B53" s="49"/>
      <c r="C53" s="264" t="s">
        <v>460</v>
      </c>
      <c r="D53" s="265"/>
      <c r="E53" s="26" t="s">
        <v>131</v>
      </c>
      <c r="F53" s="237">
        <f>F54</f>
        <v>139.5</v>
      </c>
      <c r="G53" s="237">
        <f>G54</f>
        <v>139.5</v>
      </c>
      <c r="H53" s="344">
        <f t="shared" si="0"/>
        <v>100</v>
      </c>
      <c r="I53" s="344">
        <f t="shared" si="1"/>
        <v>0.4874878128046799</v>
      </c>
    </row>
    <row r="54" spans="1:9" ht="30" outlineLevel="3">
      <c r="A54" s="289"/>
      <c r="B54" s="49"/>
      <c r="C54" s="264"/>
      <c r="D54" s="265" t="s">
        <v>35</v>
      </c>
      <c r="E54" s="270" t="s">
        <v>174</v>
      </c>
      <c r="F54" s="237">
        <v>139.5</v>
      </c>
      <c r="G54" s="237">
        <v>139.5</v>
      </c>
      <c r="H54" s="344">
        <f t="shared" si="0"/>
        <v>100</v>
      </c>
      <c r="I54" s="344">
        <f t="shared" si="1"/>
        <v>0.4874878128046799</v>
      </c>
    </row>
    <row r="55" spans="1:9" outlineLevel="4">
      <c r="A55" s="289"/>
      <c r="B55" s="61" t="s">
        <v>61</v>
      </c>
      <c r="C55" s="60"/>
      <c r="D55" s="61"/>
      <c r="E55" s="63" t="s">
        <v>62</v>
      </c>
      <c r="F55" s="297">
        <f t="shared" ref="F55:G58" si="5">F56</f>
        <v>203.5</v>
      </c>
      <c r="G55" s="297">
        <f t="shared" si="5"/>
        <v>203.5</v>
      </c>
      <c r="H55" s="344">
        <f t="shared" si="0"/>
        <v>100</v>
      </c>
      <c r="I55" s="344">
        <f t="shared" si="1"/>
        <v>0.71113813552510652</v>
      </c>
    </row>
    <row r="56" spans="1:9" outlineLevel="4">
      <c r="A56" s="289"/>
      <c r="B56" s="61" t="s">
        <v>63</v>
      </c>
      <c r="C56" s="78"/>
      <c r="D56" s="79"/>
      <c r="E56" s="63" t="s">
        <v>64</v>
      </c>
      <c r="F56" s="297">
        <f t="shared" si="5"/>
        <v>203.5</v>
      </c>
      <c r="G56" s="297">
        <f t="shared" si="5"/>
        <v>203.5</v>
      </c>
      <c r="H56" s="344">
        <f t="shared" si="0"/>
        <v>100</v>
      </c>
      <c r="I56" s="344">
        <f t="shared" si="1"/>
        <v>0.71113813552510652</v>
      </c>
    </row>
    <row r="57" spans="1:9" outlineLevel="4">
      <c r="A57" s="289"/>
      <c r="B57" s="61"/>
      <c r="C57" s="291" t="s">
        <v>438</v>
      </c>
      <c r="D57" s="49" t="s">
        <v>10</v>
      </c>
      <c r="E57" s="292" t="s">
        <v>439</v>
      </c>
      <c r="F57" s="54">
        <f t="shared" si="5"/>
        <v>203.5</v>
      </c>
      <c r="G57" s="54">
        <f t="shared" si="5"/>
        <v>203.5</v>
      </c>
      <c r="H57" s="344">
        <f t="shared" si="0"/>
        <v>100</v>
      </c>
      <c r="I57" s="344">
        <f t="shared" si="1"/>
        <v>0.71113813552510652</v>
      </c>
    </row>
    <row r="58" spans="1:9" outlineLevel="4">
      <c r="A58" s="289"/>
      <c r="B58" s="61"/>
      <c r="C58" s="293" t="s">
        <v>440</v>
      </c>
      <c r="D58" s="49" t="s">
        <v>10</v>
      </c>
      <c r="E58" s="294" t="s">
        <v>441</v>
      </c>
      <c r="F58" s="297">
        <f t="shared" si="5"/>
        <v>203.5</v>
      </c>
      <c r="G58" s="297">
        <f t="shared" si="5"/>
        <v>203.5</v>
      </c>
      <c r="H58" s="344">
        <f t="shared" si="0"/>
        <v>100</v>
      </c>
      <c r="I58" s="344">
        <f t="shared" si="1"/>
        <v>0.71113813552510652</v>
      </c>
    </row>
    <row r="59" spans="1:9" ht="30" outlineLevel="4">
      <c r="A59" s="289"/>
      <c r="B59" s="61"/>
      <c r="C59" s="61" t="s">
        <v>450</v>
      </c>
      <c r="D59" s="61"/>
      <c r="E59" s="63" t="s">
        <v>65</v>
      </c>
      <c r="F59" s="297">
        <f>F60+F61</f>
        <v>203.5</v>
      </c>
      <c r="G59" s="297">
        <f>G60+G61</f>
        <v>203.5</v>
      </c>
      <c r="H59" s="344">
        <f t="shared" si="0"/>
        <v>100</v>
      </c>
      <c r="I59" s="344">
        <f t="shared" si="1"/>
        <v>0.71113813552510652</v>
      </c>
    </row>
    <row r="60" spans="1:9" ht="45" outlineLevel="4">
      <c r="A60" s="289"/>
      <c r="B60" s="61"/>
      <c r="C60" s="61"/>
      <c r="D60" s="61" t="s">
        <v>31</v>
      </c>
      <c r="E60" s="51" t="s">
        <v>173</v>
      </c>
      <c r="F60" s="297">
        <v>203.5</v>
      </c>
      <c r="G60" s="297">
        <v>203.5</v>
      </c>
      <c r="H60" s="344">
        <f t="shared" si="0"/>
        <v>100</v>
      </c>
      <c r="I60" s="344">
        <f t="shared" si="1"/>
        <v>0.71113813552510652</v>
      </c>
    </row>
    <row r="61" spans="1:9" s="82" customFormat="1" ht="30" hidden="1">
      <c r="A61" s="287"/>
      <c r="B61" s="79"/>
      <c r="C61" s="78"/>
      <c r="D61" s="79" t="s">
        <v>35</v>
      </c>
      <c r="E61" s="51" t="s">
        <v>174</v>
      </c>
      <c r="F61" s="298"/>
      <c r="G61" s="298"/>
      <c r="H61" s="344" t="e">
        <f t="shared" si="0"/>
        <v>#DIV/0!</v>
      </c>
      <c r="I61" s="344">
        <f t="shared" si="1"/>
        <v>0</v>
      </c>
    </row>
    <row r="62" spans="1:9" s="82" customFormat="1">
      <c r="A62" s="289"/>
      <c r="B62" s="49" t="s">
        <v>16</v>
      </c>
      <c r="C62" s="50" t="s">
        <v>10</v>
      </c>
      <c r="D62" s="49" t="s">
        <v>10</v>
      </c>
      <c r="E62" s="51" t="s">
        <v>54</v>
      </c>
      <c r="F62" s="54">
        <f>F63+F69</f>
        <v>2046.5</v>
      </c>
      <c r="G62" s="54">
        <f>G63+G69</f>
        <v>2046.5</v>
      </c>
      <c r="H62" s="344">
        <f t="shared" si="0"/>
        <v>100</v>
      </c>
      <c r="I62" s="344">
        <f t="shared" si="1"/>
        <v>7.1515685226148911</v>
      </c>
    </row>
    <row r="63" spans="1:9" s="82" customFormat="1" ht="30">
      <c r="A63" s="287"/>
      <c r="B63" s="49" t="s">
        <v>47</v>
      </c>
      <c r="C63" s="50"/>
      <c r="D63" s="49"/>
      <c r="E63" s="51" t="s">
        <v>48</v>
      </c>
      <c r="F63" s="54">
        <f t="shared" ref="F63:G67" si="6">F64</f>
        <v>26.5</v>
      </c>
      <c r="G63" s="54">
        <f t="shared" si="6"/>
        <v>26.5</v>
      </c>
      <c r="H63" s="344">
        <f t="shared" si="0"/>
        <v>100</v>
      </c>
      <c r="I63" s="344">
        <f t="shared" si="1"/>
        <v>9.260521175142665E-2</v>
      </c>
    </row>
    <row r="64" spans="1:9" s="82" customFormat="1" ht="33.75" customHeight="1">
      <c r="A64" s="287"/>
      <c r="B64" s="49"/>
      <c r="C64" s="291" t="s">
        <v>417</v>
      </c>
      <c r="D64" s="49"/>
      <c r="E64" s="292" t="s">
        <v>418</v>
      </c>
      <c r="F64" s="54">
        <f t="shared" si="6"/>
        <v>26.5</v>
      </c>
      <c r="G64" s="54">
        <f t="shared" si="6"/>
        <v>26.5</v>
      </c>
      <c r="H64" s="344">
        <f t="shared" si="0"/>
        <v>100</v>
      </c>
      <c r="I64" s="344">
        <f t="shared" si="1"/>
        <v>9.260521175142665E-2</v>
      </c>
    </row>
    <row r="65" spans="1:9" s="82" customFormat="1" ht="30">
      <c r="A65" s="287"/>
      <c r="B65" s="46"/>
      <c r="C65" s="83" t="s">
        <v>432</v>
      </c>
      <c r="D65" s="295"/>
      <c r="E65" s="295" t="s">
        <v>433</v>
      </c>
      <c r="F65" s="237">
        <f t="shared" si="6"/>
        <v>26.5</v>
      </c>
      <c r="G65" s="237">
        <f t="shared" si="6"/>
        <v>26.5</v>
      </c>
      <c r="H65" s="344">
        <f t="shared" si="0"/>
        <v>100</v>
      </c>
      <c r="I65" s="344">
        <f t="shared" si="1"/>
        <v>9.260521175142665E-2</v>
      </c>
    </row>
    <row r="66" spans="1:9" ht="30" outlineLevel="3">
      <c r="A66" s="289"/>
      <c r="B66" s="46"/>
      <c r="C66" s="83" t="s">
        <v>434</v>
      </c>
      <c r="D66" s="295"/>
      <c r="E66" s="295" t="s">
        <v>435</v>
      </c>
      <c r="F66" s="237">
        <f t="shared" si="6"/>
        <v>26.5</v>
      </c>
      <c r="G66" s="237">
        <f t="shared" si="6"/>
        <v>26.5</v>
      </c>
      <c r="H66" s="344">
        <f t="shared" si="0"/>
        <v>100</v>
      </c>
      <c r="I66" s="344">
        <f t="shared" si="1"/>
        <v>9.260521175142665E-2</v>
      </c>
    </row>
    <row r="67" spans="1:9" ht="30" outlineLevel="3">
      <c r="A67" s="289"/>
      <c r="B67" s="46"/>
      <c r="C67" s="250" t="s">
        <v>436</v>
      </c>
      <c r="D67" s="256"/>
      <c r="E67" s="256" t="s">
        <v>437</v>
      </c>
      <c r="F67" s="237">
        <f t="shared" si="6"/>
        <v>26.5</v>
      </c>
      <c r="G67" s="237">
        <f t="shared" si="6"/>
        <v>26.5</v>
      </c>
      <c r="H67" s="344">
        <f t="shared" si="0"/>
        <v>100</v>
      </c>
      <c r="I67" s="344">
        <f t="shared" si="1"/>
        <v>9.260521175142665E-2</v>
      </c>
    </row>
    <row r="68" spans="1:9" ht="30" outlineLevel="3">
      <c r="A68" s="289"/>
      <c r="B68" s="46"/>
      <c r="C68" s="257"/>
      <c r="D68" s="265" t="s">
        <v>35</v>
      </c>
      <c r="E68" s="270" t="s">
        <v>174</v>
      </c>
      <c r="F68" s="237">
        <v>26.5</v>
      </c>
      <c r="G68" s="237">
        <v>26.5</v>
      </c>
      <c r="H68" s="344">
        <f t="shared" si="0"/>
        <v>100</v>
      </c>
      <c r="I68" s="344">
        <f t="shared" si="1"/>
        <v>9.260521175142665E-2</v>
      </c>
    </row>
    <row r="69" spans="1:9" outlineLevel="3">
      <c r="A69" s="289"/>
      <c r="B69" s="49" t="s">
        <v>179</v>
      </c>
      <c r="C69" s="50"/>
      <c r="D69" s="49"/>
      <c r="E69" s="51" t="s">
        <v>180</v>
      </c>
      <c r="F69" s="54">
        <f>F70</f>
        <v>2020</v>
      </c>
      <c r="G69" s="54">
        <f>G70</f>
        <v>2020</v>
      </c>
      <c r="H69" s="344">
        <f t="shared" si="0"/>
        <v>100</v>
      </c>
      <c r="I69" s="344">
        <f t="shared" si="1"/>
        <v>7.058963310863466</v>
      </c>
    </row>
    <row r="70" spans="1:9" ht="30.75" customHeight="1" outlineLevel="3">
      <c r="A70" s="289"/>
      <c r="B70" s="49"/>
      <c r="C70" s="291" t="s">
        <v>417</v>
      </c>
      <c r="D70" s="49"/>
      <c r="E70" s="292" t="s">
        <v>418</v>
      </c>
      <c r="F70" s="54">
        <f>F71</f>
        <v>2020</v>
      </c>
      <c r="G70" s="54">
        <f>G71</f>
        <v>2020</v>
      </c>
      <c r="H70" s="344">
        <f t="shared" si="0"/>
        <v>100</v>
      </c>
      <c r="I70" s="344">
        <f t="shared" si="1"/>
        <v>7.058963310863466</v>
      </c>
    </row>
    <row r="71" spans="1:9" ht="30" outlineLevel="3">
      <c r="A71" s="289"/>
      <c r="B71" s="49"/>
      <c r="C71" s="83" t="s">
        <v>419</v>
      </c>
      <c r="D71" s="244"/>
      <c r="E71" s="295" t="s">
        <v>420</v>
      </c>
      <c r="F71" s="54">
        <f>F74+F72</f>
        <v>2020</v>
      </c>
      <c r="G71" s="54">
        <f>G74+G72</f>
        <v>2020</v>
      </c>
      <c r="H71" s="344">
        <f t="shared" si="0"/>
        <v>100</v>
      </c>
      <c r="I71" s="344">
        <f t="shared" si="1"/>
        <v>7.058963310863466</v>
      </c>
    </row>
    <row r="72" spans="1:9" ht="0.75" customHeight="1" outlineLevel="3">
      <c r="A72" s="289"/>
      <c r="B72" s="49"/>
      <c r="C72" s="250" t="s">
        <v>426</v>
      </c>
      <c r="D72" s="265"/>
      <c r="E72" s="270" t="s">
        <v>427</v>
      </c>
      <c r="F72" s="237">
        <f>F73</f>
        <v>0</v>
      </c>
      <c r="G72" s="237">
        <f>G73</f>
        <v>0</v>
      </c>
      <c r="H72" s="344" t="e">
        <f t="shared" si="0"/>
        <v>#DIV/0!</v>
      </c>
      <c r="I72" s="344">
        <f t="shared" si="1"/>
        <v>0</v>
      </c>
    </row>
    <row r="73" spans="1:9" ht="30" hidden="1" outlineLevel="3">
      <c r="A73" s="289"/>
      <c r="B73" s="49"/>
      <c r="C73" s="83"/>
      <c r="D73" s="265" t="s">
        <v>35</v>
      </c>
      <c r="E73" s="270" t="s">
        <v>174</v>
      </c>
      <c r="F73" s="237"/>
      <c r="G73" s="237"/>
      <c r="H73" s="344" t="e">
        <f t="shared" si="0"/>
        <v>#DIV/0!</v>
      </c>
      <c r="I73" s="344">
        <f t="shared" si="1"/>
        <v>0</v>
      </c>
    </row>
    <row r="74" spans="1:9" s="300" customFormat="1" ht="31.5" customHeight="1" outlineLevel="3">
      <c r="A74" s="289"/>
      <c r="B74" s="46"/>
      <c r="C74" s="83" t="s">
        <v>428</v>
      </c>
      <c r="D74" s="295"/>
      <c r="E74" s="299" t="s">
        <v>429</v>
      </c>
      <c r="F74" s="237">
        <f>F75</f>
        <v>2020</v>
      </c>
      <c r="G74" s="237">
        <f>G75</f>
        <v>2020</v>
      </c>
      <c r="H74" s="344">
        <f t="shared" si="0"/>
        <v>100</v>
      </c>
      <c r="I74" s="344">
        <f t="shared" si="1"/>
        <v>7.058963310863466</v>
      </c>
    </row>
    <row r="75" spans="1:9" ht="30" outlineLevel="3">
      <c r="A75" s="289"/>
      <c r="B75" s="46"/>
      <c r="C75" s="83" t="s">
        <v>430</v>
      </c>
      <c r="D75" s="256"/>
      <c r="E75" s="256" t="s">
        <v>431</v>
      </c>
      <c r="F75" s="237">
        <f>F76</f>
        <v>2020</v>
      </c>
      <c r="G75" s="237">
        <f>G76</f>
        <v>2020</v>
      </c>
      <c r="H75" s="344">
        <f t="shared" si="0"/>
        <v>100</v>
      </c>
      <c r="I75" s="344">
        <f t="shared" si="1"/>
        <v>7.058963310863466</v>
      </c>
    </row>
    <row r="76" spans="1:9" ht="30" outlineLevel="3">
      <c r="A76" s="289"/>
      <c r="B76" s="46"/>
      <c r="C76" s="83"/>
      <c r="D76" s="234" t="s">
        <v>40</v>
      </c>
      <c r="E76" s="301" t="s">
        <v>41</v>
      </c>
      <c r="F76" s="237">
        <v>2020</v>
      </c>
      <c r="G76" s="237">
        <v>2020</v>
      </c>
      <c r="H76" s="344">
        <f t="shared" si="0"/>
        <v>100</v>
      </c>
      <c r="I76" s="344">
        <f t="shared" ref="I76:I139" si="7">G76/28616.1*100</f>
        <v>7.058963310863466</v>
      </c>
    </row>
    <row r="77" spans="1:9" outlineLevel="3">
      <c r="A77" s="289"/>
      <c r="B77" s="49" t="s">
        <v>33</v>
      </c>
      <c r="C77" s="50"/>
      <c r="D77" s="49"/>
      <c r="E77" s="51" t="s">
        <v>55</v>
      </c>
      <c r="F77" s="54">
        <f>F78+F99</f>
        <v>6116.7</v>
      </c>
      <c r="G77" s="54">
        <f>G78+G99</f>
        <v>3313.1</v>
      </c>
      <c r="H77" s="344">
        <f t="shared" si="0"/>
        <v>54.164827439632482</v>
      </c>
      <c r="I77" s="344">
        <f t="shared" si="7"/>
        <v>11.577748190703835</v>
      </c>
    </row>
    <row r="78" spans="1:9" outlineLevel="3">
      <c r="A78" s="289"/>
      <c r="B78" s="49" t="s">
        <v>34</v>
      </c>
      <c r="C78" s="47"/>
      <c r="D78" s="46"/>
      <c r="E78" s="51" t="s">
        <v>71</v>
      </c>
      <c r="F78" s="54">
        <f>F79</f>
        <v>5866.7</v>
      </c>
      <c r="G78" s="54">
        <f>G79</f>
        <v>3164.1</v>
      </c>
      <c r="H78" s="344">
        <f t="shared" si="0"/>
        <v>53.933216288543818</v>
      </c>
      <c r="I78" s="344">
        <f t="shared" si="7"/>
        <v>11.057062283120342</v>
      </c>
    </row>
    <row r="79" spans="1:9" ht="34.5" customHeight="1" outlineLevel="3">
      <c r="A79" s="289"/>
      <c r="B79" s="49"/>
      <c r="C79" s="83" t="s">
        <v>373</v>
      </c>
      <c r="D79" s="302"/>
      <c r="E79" s="303" t="s">
        <v>374</v>
      </c>
      <c r="F79" s="237">
        <f>F80</f>
        <v>5866.7</v>
      </c>
      <c r="G79" s="237">
        <f>G80</f>
        <v>3164.1</v>
      </c>
      <c r="H79" s="344">
        <f t="shared" si="0"/>
        <v>53.933216288543818</v>
      </c>
      <c r="I79" s="344">
        <f t="shared" si="7"/>
        <v>11.057062283120342</v>
      </c>
    </row>
    <row r="80" spans="1:9" outlineLevel="3">
      <c r="A80" s="289"/>
      <c r="B80" s="49"/>
      <c r="C80" s="83" t="s">
        <v>375</v>
      </c>
      <c r="D80" s="295"/>
      <c r="E80" s="295" t="s">
        <v>376</v>
      </c>
      <c r="F80" s="237">
        <f>F81+F86</f>
        <v>5866.7</v>
      </c>
      <c r="G80" s="237">
        <f>G81+G86</f>
        <v>3164.1</v>
      </c>
      <c r="H80" s="344">
        <f t="shared" ref="H80:H157" si="8">G80/F80*100</f>
        <v>53.933216288543818</v>
      </c>
      <c r="I80" s="344">
        <f t="shared" si="7"/>
        <v>11.057062283120342</v>
      </c>
    </row>
    <row r="81" spans="1:9" ht="30" outlineLevel="3">
      <c r="A81" s="289"/>
      <c r="B81" s="49"/>
      <c r="C81" s="83" t="s">
        <v>377</v>
      </c>
      <c r="D81" s="304"/>
      <c r="E81" s="304" t="s">
        <v>472</v>
      </c>
      <c r="F81" s="237">
        <f>F82+F84</f>
        <v>2445.3999999999996</v>
      </c>
      <c r="G81" s="237">
        <f>G82+G84</f>
        <v>2073.1999999999998</v>
      </c>
      <c r="H81" s="344">
        <f t="shared" si="8"/>
        <v>84.779586161773139</v>
      </c>
      <c r="I81" s="344">
        <f t="shared" si="7"/>
        <v>7.244872641624819</v>
      </c>
    </row>
    <row r="82" spans="1:9" ht="20.25" customHeight="1" outlineLevel="3">
      <c r="A82" s="289"/>
      <c r="B82" s="49"/>
      <c r="C82" s="250" t="s">
        <v>379</v>
      </c>
      <c r="D82" s="305"/>
      <c r="E82" s="305" t="s">
        <v>66</v>
      </c>
      <c r="F82" s="237">
        <f>F83</f>
        <v>1837.1</v>
      </c>
      <c r="G82" s="237">
        <f>G83</f>
        <v>1465.1</v>
      </c>
      <c r="H82" s="344">
        <f t="shared" si="8"/>
        <v>79.750694028632083</v>
      </c>
      <c r="I82" s="344">
        <f t="shared" si="7"/>
        <v>5.1198451221515162</v>
      </c>
    </row>
    <row r="83" spans="1:9" ht="30" outlineLevel="3">
      <c r="A83" s="289"/>
      <c r="B83" s="49"/>
      <c r="C83" s="250"/>
      <c r="D83" s="306" t="s">
        <v>35</v>
      </c>
      <c r="E83" s="275" t="s">
        <v>174</v>
      </c>
      <c r="F83" s="237">
        <v>1837.1</v>
      </c>
      <c r="G83" s="237">
        <v>1465.1</v>
      </c>
      <c r="H83" s="344">
        <f t="shared" si="8"/>
        <v>79.750694028632083</v>
      </c>
      <c r="I83" s="344">
        <f t="shared" si="7"/>
        <v>5.1198451221515162</v>
      </c>
    </row>
    <row r="84" spans="1:9" s="82" customFormat="1" ht="45">
      <c r="A84" s="287"/>
      <c r="B84" s="49"/>
      <c r="C84" s="307" t="s">
        <v>380</v>
      </c>
      <c r="D84" s="265"/>
      <c r="E84" s="308" t="s">
        <v>381</v>
      </c>
      <c r="F84" s="237">
        <f>F85</f>
        <v>608.29999999999995</v>
      </c>
      <c r="G84" s="237">
        <f>G85</f>
        <v>608.1</v>
      </c>
      <c r="H84" s="344">
        <f t="shared" si="8"/>
        <v>99.967121486108837</v>
      </c>
      <c r="I84" s="344">
        <f t="shared" si="7"/>
        <v>2.1250275194733037</v>
      </c>
    </row>
    <row r="85" spans="1:9" s="82" customFormat="1" ht="30">
      <c r="A85" s="287"/>
      <c r="B85" s="49"/>
      <c r="C85" s="309"/>
      <c r="D85" s="265" t="s">
        <v>35</v>
      </c>
      <c r="E85" s="270" t="s">
        <v>174</v>
      </c>
      <c r="F85" s="237">
        <v>608.29999999999995</v>
      </c>
      <c r="G85" s="237">
        <v>608.1</v>
      </c>
      <c r="H85" s="344">
        <f t="shared" si="8"/>
        <v>99.967121486108837</v>
      </c>
      <c r="I85" s="344">
        <f t="shared" si="7"/>
        <v>2.1250275194733037</v>
      </c>
    </row>
    <row r="86" spans="1:9" s="82" customFormat="1" ht="30">
      <c r="A86" s="287"/>
      <c r="B86" s="49"/>
      <c r="C86" s="83" t="s">
        <v>382</v>
      </c>
      <c r="D86" s="295"/>
      <c r="E86" s="299" t="s">
        <v>473</v>
      </c>
      <c r="F86" s="237">
        <f>F87+F89+F91+F93+F97+F95</f>
        <v>3421.3</v>
      </c>
      <c r="G86" s="237">
        <f>G87+G89+G91+G93+G97+G95</f>
        <v>1090.9000000000001</v>
      </c>
      <c r="H86" s="344">
        <f t="shared" si="8"/>
        <v>31.885540583988544</v>
      </c>
      <c r="I86" s="344">
        <f t="shared" si="7"/>
        <v>3.8121896414955225</v>
      </c>
    </row>
    <row r="87" spans="1:9" s="82" customFormat="1">
      <c r="A87" s="287"/>
      <c r="B87" s="49"/>
      <c r="C87" s="83" t="s">
        <v>384</v>
      </c>
      <c r="D87" s="256"/>
      <c r="E87" s="256" t="s">
        <v>385</v>
      </c>
      <c r="F87" s="237">
        <f>F88</f>
        <v>1110.8</v>
      </c>
      <c r="G87" s="237">
        <f>G88</f>
        <v>591.4</v>
      </c>
      <c r="H87" s="344">
        <f t="shared" si="8"/>
        <v>53.24090745408715</v>
      </c>
      <c r="I87" s="344">
        <f t="shared" si="7"/>
        <v>2.0666687633884422</v>
      </c>
    </row>
    <row r="88" spans="1:9" s="82" customFormat="1" ht="30">
      <c r="A88" s="287"/>
      <c r="B88" s="49"/>
      <c r="C88" s="83"/>
      <c r="D88" s="256" t="s">
        <v>35</v>
      </c>
      <c r="E88" s="256" t="s">
        <v>174</v>
      </c>
      <c r="F88" s="237">
        <v>1110.8</v>
      </c>
      <c r="G88" s="237">
        <v>591.4</v>
      </c>
      <c r="H88" s="344">
        <f t="shared" si="8"/>
        <v>53.24090745408715</v>
      </c>
      <c r="I88" s="344">
        <f t="shared" si="7"/>
        <v>2.0666687633884422</v>
      </c>
    </row>
    <row r="89" spans="1:9" s="82" customFormat="1" ht="34.5" customHeight="1">
      <c r="A89" s="287"/>
      <c r="B89" s="49"/>
      <c r="C89" s="83" t="s">
        <v>522</v>
      </c>
      <c r="D89" s="256"/>
      <c r="E89" s="256" t="s">
        <v>381</v>
      </c>
      <c r="F89" s="237">
        <f>F90</f>
        <v>500</v>
      </c>
      <c r="G89" s="237">
        <f>G90</f>
        <v>499.5</v>
      </c>
      <c r="H89" s="344">
        <f t="shared" si="8"/>
        <v>99.9</v>
      </c>
      <c r="I89" s="344">
        <f t="shared" si="7"/>
        <v>1.7455208781070799</v>
      </c>
    </row>
    <row r="90" spans="1:9" s="82" customFormat="1" ht="30">
      <c r="A90" s="287"/>
      <c r="B90" s="49"/>
      <c r="C90" s="83"/>
      <c r="D90" s="256">
        <v>200</v>
      </c>
      <c r="E90" s="256" t="s">
        <v>174</v>
      </c>
      <c r="F90" s="237">
        <v>500</v>
      </c>
      <c r="G90" s="237">
        <v>499.5</v>
      </c>
      <c r="H90" s="344">
        <f t="shared" si="8"/>
        <v>99.9</v>
      </c>
      <c r="I90" s="344">
        <f t="shared" si="7"/>
        <v>1.7455208781070799</v>
      </c>
    </row>
    <row r="91" spans="1:9" s="82" customFormat="1" ht="30">
      <c r="A91" s="287"/>
      <c r="B91" s="49"/>
      <c r="C91" s="83" t="s">
        <v>521</v>
      </c>
      <c r="D91" s="256"/>
      <c r="E91" s="310" t="s">
        <v>474</v>
      </c>
      <c r="F91" s="237">
        <f>F92</f>
        <v>1810.5</v>
      </c>
      <c r="G91" s="237">
        <f>G92</f>
        <v>0</v>
      </c>
      <c r="H91" s="344">
        <f t="shared" si="8"/>
        <v>0</v>
      </c>
      <c r="I91" s="344">
        <f t="shared" si="7"/>
        <v>0</v>
      </c>
    </row>
    <row r="92" spans="1:9" s="82" customFormat="1" ht="30">
      <c r="A92" s="287"/>
      <c r="B92" s="49"/>
      <c r="C92" s="83"/>
      <c r="D92" s="256" t="s">
        <v>35</v>
      </c>
      <c r="E92" s="256" t="s">
        <v>174</v>
      </c>
      <c r="F92" s="237">
        <v>1810.5</v>
      </c>
      <c r="G92" s="230">
        <v>0</v>
      </c>
      <c r="H92" s="344">
        <f t="shared" si="8"/>
        <v>0</v>
      </c>
      <c r="I92" s="344">
        <f t="shared" si="7"/>
        <v>0</v>
      </c>
    </row>
    <row r="93" spans="1:9" s="82" customFormat="1" ht="60" hidden="1">
      <c r="A93" s="287"/>
      <c r="B93" s="49"/>
      <c r="C93" s="83" t="s">
        <v>388</v>
      </c>
      <c r="D93" s="256"/>
      <c r="E93" s="310" t="s">
        <v>475</v>
      </c>
      <c r="F93" s="237">
        <f>F94</f>
        <v>0</v>
      </c>
      <c r="G93" s="237">
        <f>G94</f>
        <v>0</v>
      </c>
      <c r="H93" s="344" t="e">
        <f t="shared" si="8"/>
        <v>#DIV/0!</v>
      </c>
      <c r="I93" s="344">
        <f t="shared" si="7"/>
        <v>0</v>
      </c>
    </row>
    <row r="94" spans="1:9" s="82" customFormat="1" ht="0.75" hidden="1" customHeight="1">
      <c r="A94" s="287"/>
      <c r="B94" s="49"/>
      <c r="C94" s="83"/>
      <c r="D94" s="256" t="s">
        <v>35</v>
      </c>
      <c r="E94" s="256" t="s">
        <v>174</v>
      </c>
      <c r="F94" s="237"/>
      <c r="G94" s="237"/>
      <c r="H94" s="344" t="e">
        <f t="shared" si="8"/>
        <v>#DIV/0!</v>
      </c>
      <c r="I94" s="344">
        <f t="shared" si="7"/>
        <v>0</v>
      </c>
    </row>
    <row r="95" spans="1:9" s="82" customFormat="1" ht="60" hidden="1">
      <c r="A95" s="287"/>
      <c r="B95" s="49"/>
      <c r="C95" s="83" t="s">
        <v>390</v>
      </c>
      <c r="D95" s="256"/>
      <c r="E95" s="256" t="s">
        <v>391</v>
      </c>
      <c r="F95" s="237">
        <f>F96</f>
        <v>0</v>
      </c>
      <c r="G95" s="237">
        <f>G96</f>
        <v>0</v>
      </c>
      <c r="H95" s="344" t="e">
        <f t="shared" si="8"/>
        <v>#DIV/0!</v>
      </c>
      <c r="I95" s="344">
        <f t="shared" si="7"/>
        <v>0</v>
      </c>
    </row>
    <row r="96" spans="1:9" s="82" customFormat="1" ht="29.25" hidden="1" customHeight="1">
      <c r="A96" s="287"/>
      <c r="B96" s="49"/>
      <c r="C96" s="83"/>
      <c r="D96" s="256" t="s">
        <v>35</v>
      </c>
      <c r="E96" s="256" t="s">
        <v>174</v>
      </c>
      <c r="F96" s="237"/>
      <c r="G96" s="237"/>
      <c r="H96" s="344" t="e">
        <f t="shared" si="8"/>
        <v>#DIV/0!</v>
      </c>
      <c r="I96" s="344">
        <f t="shared" si="7"/>
        <v>0</v>
      </c>
    </row>
    <row r="97" spans="1:9" s="82" customFormat="1" ht="45" hidden="1">
      <c r="A97" s="287"/>
      <c r="B97" s="49"/>
      <c r="C97" s="83" t="s">
        <v>392</v>
      </c>
      <c r="D97" s="83"/>
      <c r="E97" s="255" t="s">
        <v>393</v>
      </c>
      <c r="F97" s="237">
        <f>F98</f>
        <v>0</v>
      </c>
      <c r="G97" s="237">
        <f>G98</f>
        <v>0</v>
      </c>
      <c r="H97" s="344" t="e">
        <f t="shared" si="8"/>
        <v>#DIV/0!</v>
      </c>
      <c r="I97" s="344">
        <f t="shared" si="7"/>
        <v>0</v>
      </c>
    </row>
    <row r="98" spans="1:9" s="82" customFormat="1" ht="0.75" hidden="1" customHeight="1">
      <c r="A98" s="287"/>
      <c r="B98" s="49"/>
      <c r="C98" s="309"/>
      <c r="D98" s="256" t="s">
        <v>35</v>
      </c>
      <c r="E98" s="256" t="s">
        <v>174</v>
      </c>
      <c r="F98" s="237"/>
      <c r="G98" s="237"/>
      <c r="H98" s="344" t="e">
        <f t="shared" si="8"/>
        <v>#DIV/0!</v>
      </c>
      <c r="I98" s="344">
        <f t="shared" si="7"/>
        <v>0</v>
      </c>
    </row>
    <row r="99" spans="1:9" s="82" customFormat="1">
      <c r="A99" s="287"/>
      <c r="B99" s="49" t="s">
        <v>68</v>
      </c>
      <c r="C99" s="50"/>
      <c r="D99" s="49"/>
      <c r="E99" s="51" t="s">
        <v>51</v>
      </c>
      <c r="F99" s="54">
        <f>F100</f>
        <v>250</v>
      </c>
      <c r="G99" s="54">
        <f>G100</f>
        <v>149</v>
      </c>
      <c r="H99" s="344">
        <f t="shared" si="8"/>
        <v>59.599999999999994</v>
      </c>
      <c r="I99" s="344">
        <f t="shared" si="7"/>
        <v>0.5206859075834932</v>
      </c>
    </row>
    <row r="100" spans="1:9" s="82" customFormat="1">
      <c r="A100" s="287"/>
      <c r="B100" s="49"/>
      <c r="C100" s="60" t="s">
        <v>457</v>
      </c>
      <c r="D100" s="61"/>
      <c r="E100" s="62" t="s">
        <v>94</v>
      </c>
      <c r="F100" s="28">
        <f>F101</f>
        <v>250</v>
      </c>
      <c r="G100" s="28">
        <f>G101</f>
        <v>149</v>
      </c>
      <c r="H100" s="344">
        <f t="shared" si="8"/>
        <v>59.599999999999994</v>
      </c>
      <c r="I100" s="344">
        <f t="shared" si="7"/>
        <v>0.5206859075834932</v>
      </c>
    </row>
    <row r="101" spans="1:9" s="82" customFormat="1" ht="30">
      <c r="A101" s="287"/>
      <c r="B101" s="49"/>
      <c r="C101" s="60"/>
      <c r="D101" s="61" t="s">
        <v>35</v>
      </c>
      <c r="E101" s="51" t="s">
        <v>174</v>
      </c>
      <c r="F101" s="28">
        <v>250</v>
      </c>
      <c r="G101" s="28">
        <v>149</v>
      </c>
      <c r="H101" s="344">
        <f t="shared" si="8"/>
        <v>59.599999999999994</v>
      </c>
      <c r="I101" s="344">
        <f t="shared" si="7"/>
        <v>0.5206859075834932</v>
      </c>
    </row>
    <row r="102" spans="1:9" s="82" customFormat="1">
      <c r="A102" s="289"/>
      <c r="B102" s="49" t="s">
        <v>17</v>
      </c>
      <c r="C102" s="50" t="s">
        <v>10</v>
      </c>
      <c r="D102" s="49" t="s">
        <v>10</v>
      </c>
      <c r="E102" s="51" t="s">
        <v>56</v>
      </c>
      <c r="F102" s="54">
        <f>F103+F113+F146</f>
        <v>7019</v>
      </c>
      <c r="G102" s="54">
        <f>G103+G113+G146</f>
        <v>7004.6</v>
      </c>
      <c r="H102" s="344">
        <f t="shared" si="8"/>
        <v>99.794842570166693</v>
      </c>
      <c r="I102" s="344">
        <f t="shared" si="7"/>
        <v>24.477828914492193</v>
      </c>
    </row>
    <row r="103" spans="1:9" s="82" customFormat="1">
      <c r="A103" s="287"/>
      <c r="B103" s="49" t="s">
        <v>49</v>
      </c>
      <c r="C103" s="50"/>
      <c r="D103" s="49"/>
      <c r="E103" s="51" t="s">
        <v>50</v>
      </c>
      <c r="F103" s="54">
        <f>F104</f>
        <v>2014.1</v>
      </c>
      <c r="G103" s="54">
        <f>G104</f>
        <v>2007.8</v>
      </c>
      <c r="H103" s="344">
        <f t="shared" si="8"/>
        <v>99.687205203316623</v>
      </c>
      <c r="I103" s="344">
        <f t="shared" si="7"/>
        <v>7.0163299680948841</v>
      </c>
    </row>
    <row r="104" spans="1:9" s="82" customFormat="1">
      <c r="A104" s="287"/>
      <c r="B104" s="49"/>
      <c r="C104" s="291" t="s">
        <v>438</v>
      </c>
      <c r="D104" s="49" t="s">
        <v>10</v>
      </c>
      <c r="E104" s="292" t="s">
        <v>439</v>
      </c>
      <c r="F104" s="54">
        <f>F105</f>
        <v>2014.1</v>
      </c>
      <c r="G104" s="54">
        <f>G105</f>
        <v>2007.8</v>
      </c>
      <c r="H104" s="344">
        <f t="shared" si="8"/>
        <v>99.687205203316623</v>
      </c>
      <c r="I104" s="344">
        <f t="shared" si="7"/>
        <v>7.0163299680948841</v>
      </c>
    </row>
    <row r="105" spans="1:9" s="82" customFormat="1" ht="30">
      <c r="A105" s="287"/>
      <c r="B105" s="49"/>
      <c r="C105" s="83" t="s">
        <v>453</v>
      </c>
      <c r="D105" s="244"/>
      <c r="E105" s="295" t="s">
        <v>454</v>
      </c>
      <c r="F105" s="54">
        <f>F106+F109+F111</f>
        <v>2014.1</v>
      </c>
      <c r="G105" s="54">
        <f>G106+G109+G111</f>
        <v>2007.8</v>
      </c>
      <c r="H105" s="344">
        <f t="shared" si="8"/>
        <v>99.687205203316623</v>
      </c>
      <c r="I105" s="344">
        <f t="shared" si="7"/>
        <v>7.0163299680948841</v>
      </c>
    </row>
    <row r="106" spans="1:9" s="82" customFormat="1" ht="30">
      <c r="A106" s="287"/>
      <c r="B106" s="49"/>
      <c r="C106" s="264" t="s">
        <v>459</v>
      </c>
      <c r="D106" s="265"/>
      <c r="E106" s="51" t="s">
        <v>73</v>
      </c>
      <c r="F106" s="54">
        <f>F107+F108</f>
        <v>1785.6</v>
      </c>
      <c r="G106" s="54">
        <f>G107+G108</f>
        <v>1779.3</v>
      </c>
      <c r="H106" s="344">
        <f t="shared" si="8"/>
        <v>99.647177419354833</v>
      </c>
      <c r="I106" s="344">
        <f t="shared" si="7"/>
        <v>6.2178284252571103</v>
      </c>
    </row>
    <row r="107" spans="1:9" s="82" customFormat="1" ht="30">
      <c r="A107" s="287"/>
      <c r="B107" s="49"/>
      <c r="C107" s="264"/>
      <c r="D107" s="265" t="s">
        <v>35</v>
      </c>
      <c r="E107" s="270" t="s">
        <v>174</v>
      </c>
      <c r="F107" s="54">
        <v>1708</v>
      </c>
      <c r="G107" s="54">
        <v>1701.7</v>
      </c>
      <c r="H107" s="344">
        <f t="shared" si="8"/>
        <v>99.631147540983605</v>
      </c>
      <c r="I107" s="344">
        <f t="shared" si="7"/>
        <v>5.9466524089585935</v>
      </c>
    </row>
    <row r="108" spans="1:9" s="82" customFormat="1" ht="15" customHeight="1">
      <c r="A108" s="287"/>
      <c r="B108" s="49"/>
      <c r="C108" s="50"/>
      <c r="D108" s="49" t="s">
        <v>36</v>
      </c>
      <c r="E108" s="51" t="s">
        <v>37</v>
      </c>
      <c r="F108" s="54">
        <v>77.599999999999994</v>
      </c>
      <c r="G108" s="54">
        <v>77.599999999999994</v>
      </c>
      <c r="H108" s="344">
        <f t="shared" si="8"/>
        <v>100</v>
      </c>
      <c r="I108" s="344">
        <f t="shared" si="7"/>
        <v>0.27117601629851729</v>
      </c>
    </row>
    <row r="109" spans="1:9" s="82" customFormat="1" ht="15" customHeight="1">
      <c r="A109" s="287"/>
      <c r="B109" s="49"/>
      <c r="C109" s="50" t="s">
        <v>512</v>
      </c>
      <c r="D109" s="49"/>
      <c r="E109" s="51" t="s">
        <v>511</v>
      </c>
      <c r="F109" s="54">
        <f>F110</f>
        <v>228.5</v>
      </c>
      <c r="G109" s="54">
        <f>G110</f>
        <v>228.5</v>
      </c>
      <c r="H109" s="344">
        <f t="shared" si="8"/>
        <v>100</v>
      </c>
      <c r="I109" s="344">
        <f t="shared" si="7"/>
        <v>0.79850154283777319</v>
      </c>
    </row>
    <row r="110" spans="1:9" s="82" customFormat="1" ht="30">
      <c r="A110" s="287"/>
      <c r="B110" s="49"/>
      <c r="C110" s="50"/>
      <c r="D110" s="49" t="s">
        <v>35</v>
      </c>
      <c r="E110" s="270" t="s">
        <v>174</v>
      </c>
      <c r="F110" s="54">
        <v>228.5</v>
      </c>
      <c r="G110" s="54">
        <v>228.5</v>
      </c>
      <c r="H110" s="344">
        <f t="shared" si="8"/>
        <v>100</v>
      </c>
      <c r="I110" s="344">
        <f t="shared" si="7"/>
        <v>0.79850154283777319</v>
      </c>
    </row>
    <row r="111" spans="1:9" s="82" customFormat="1" ht="30" hidden="1">
      <c r="A111" s="287"/>
      <c r="B111" s="49"/>
      <c r="C111" s="50" t="s">
        <v>464</v>
      </c>
      <c r="D111" s="49"/>
      <c r="E111" s="308" t="s">
        <v>465</v>
      </c>
      <c r="F111" s="54">
        <f>F112</f>
        <v>0</v>
      </c>
      <c r="G111" s="54">
        <f>G112</f>
        <v>0</v>
      </c>
      <c r="H111" s="344" t="e">
        <f t="shared" si="8"/>
        <v>#DIV/0!</v>
      </c>
      <c r="I111" s="344">
        <f t="shared" si="7"/>
        <v>0</v>
      </c>
    </row>
    <row r="112" spans="1:9" s="82" customFormat="1" ht="30" hidden="1">
      <c r="A112" s="287"/>
      <c r="B112" s="49"/>
      <c r="C112" s="50"/>
      <c r="D112" s="49" t="s">
        <v>466</v>
      </c>
      <c r="E112" s="270" t="s">
        <v>467</v>
      </c>
      <c r="F112" s="54">
        <v>0</v>
      </c>
      <c r="G112" s="54">
        <v>0</v>
      </c>
      <c r="H112" s="344" t="e">
        <f t="shared" si="8"/>
        <v>#DIV/0!</v>
      </c>
      <c r="I112" s="344">
        <f t="shared" si="7"/>
        <v>0</v>
      </c>
    </row>
    <row r="113" spans="1:9" s="82" customFormat="1">
      <c r="A113" s="287"/>
      <c r="B113" s="49" t="s">
        <v>2</v>
      </c>
      <c r="C113" s="50"/>
      <c r="D113" s="49"/>
      <c r="E113" s="51" t="s">
        <v>3</v>
      </c>
      <c r="F113" s="54">
        <f>F114+F132+F137</f>
        <v>2795.7000000000003</v>
      </c>
      <c r="G113" s="54">
        <f>G114+G132+G137</f>
        <v>2794.6</v>
      </c>
      <c r="H113" s="344">
        <f t="shared" si="8"/>
        <v>99.960653861286957</v>
      </c>
      <c r="I113" s="344">
        <f t="shared" si="7"/>
        <v>9.7658311230391295</v>
      </c>
    </row>
    <row r="114" spans="1:9" ht="30">
      <c r="A114" s="289"/>
      <c r="B114" s="49"/>
      <c r="C114" s="83" t="s">
        <v>373</v>
      </c>
      <c r="D114" s="302"/>
      <c r="E114" s="303" t="s">
        <v>374</v>
      </c>
      <c r="F114" s="54">
        <f>F115</f>
        <v>1961.5</v>
      </c>
      <c r="G114" s="54">
        <f>G115</f>
        <v>1961.2</v>
      </c>
      <c r="H114" s="344">
        <f t="shared" si="8"/>
        <v>99.984705582462411</v>
      </c>
      <c r="I114" s="344">
        <f t="shared" si="7"/>
        <v>6.8534845768640729</v>
      </c>
    </row>
    <row r="115" spans="1:9" outlineLevel="1">
      <c r="A115" s="290"/>
      <c r="B115" s="49"/>
      <c r="C115" s="83" t="s">
        <v>394</v>
      </c>
      <c r="D115" s="295"/>
      <c r="E115" s="295" t="s">
        <v>395</v>
      </c>
      <c r="F115" s="237">
        <f>F116+F122+F119+F129</f>
        <v>1961.5</v>
      </c>
      <c r="G115" s="237">
        <f>G116+G122+G119+G129</f>
        <v>1961.2</v>
      </c>
      <c r="H115" s="344">
        <f t="shared" si="8"/>
        <v>99.984705582462411</v>
      </c>
      <c r="I115" s="344">
        <f t="shared" si="7"/>
        <v>6.8534845768640729</v>
      </c>
    </row>
    <row r="116" spans="1:9" outlineLevel="1">
      <c r="A116" s="289"/>
      <c r="B116" s="49"/>
      <c r="C116" s="83" t="s">
        <v>396</v>
      </c>
      <c r="D116" s="295"/>
      <c r="E116" s="295" t="s">
        <v>397</v>
      </c>
      <c r="F116" s="237">
        <f>F117</f>
        <v>905.5</v>
      </c>
      <c r="G116" s="237">
        <f>G117</f>
        <v>905.3</v>
      </c>
      <c r="H116" s="344">
        <f t="shared" si="8"/>
        <v>99.977912755383755</v>
      </c>
      <c r="I116" s="344">
        <f t="shared" si="7"/>
        <v>3.1636037056062847</v>
      </c>
    </row>
    <row r="117" spans="1:9" outlineLevel="2">
      <c r="A117" s="289"/>
      <c r="B117" s="49"/>
      <c r="C117" s="83" t="s">
        <v>398</v>
      </c>
      <c r="D117" s="256"/>
      <c r="E117" s="256" t="s">
        <v>4</v>
      </c>
      <c r="F117" s="237">
        <f>F118</f>
        <v>905.5</v>
      </c>
      <c r="G117" s="237">
        <f>G118</f>
        <v>905.3</v>
      </c>
      <c r="H117" s="344">
        <f t="shared" si="8"/>
        <v>99.977912755383755</v>
      </c>
      <c r="I117" s="344">
        <f t="shared" si="7"/>
        <v>3.1636037056062847</v>
      </c>
    </row>
    <row r="118" spans="1:9" ht="30" outlineLevel="2">
      <c r="A118" s="289"/>
      <c r="B118" s="49"/>
      <c r="C118" s="257"/>
      <c r="D118" s="265" t="s">
        <v>35</v>
      </c>
      <c r="E118" s="270" t="s">
        <v>174</v>
      </c>
      <c r="F118" s="237">
        <v>905.5</v>
      </c>
      <c r="G118" s="237">
        <v>905.3</v>
      </c>
      <c r="H118" s="344">
        <f t="shared" si="8"/>
        <v>99.977912755383755</v>
      </c>
      <c r="I118" s="344">
        <f t="shared" si="7"/>
        <v>3.1636037056062847</v>
      </c>
    </row>
    <row r="119" spans="1:9" outlineLevel="4">
      <c r="A119" s="289"/>
      <c r="B119" s="49"/>
      <c r="C119" s="83" t="s">
        <v>399</v>
      </c>
      <c r="D119" s="295"/>
      <c r="E119" s="295" t="s">
        <v>400</v>
      </c>
      <c r="F119" s="237">
        <f>F120</f>
        <v>30.7</v>
      </c>
      <c r="G119" s="237">
        <f>G120</f>
        <v>30.7</v>
      </c>
      <c r="H119" s="344">
        <f t="shared" si="8"/>
        <v>100</v>
      </c>
      <c r="I119" s="344">
        <f t="shared" si="7"/>
        <v>0.10728226417995464</v>
      </c>
    </row>
    <row r="120" spans="1:9" outlineLevel="4">
      <c r="A120" s="289"/>
      <c r="B120" s="49"/>
      <c r="C120" s="250" t="s">
        <v>401</v>
      </c>
      <c r="D120" s="256"/>
      <c r="E120" s="256" t="s">
        <v>402</v>
      </c>
      <c r="F120" s="237">
        <f>F121</f>
        <v>30.7</v>
      </c>
      <c r="G120" s="237">
        <f>G121</f>
        <v>30.7</v>
      </c>
      <c r="H120" s="344">
        <f t="shared" si="8"/>
        <v>100</v>
      </c>
      <c r="I120" s="344">
        <f t="shared" si="7"/>
        <v>0.10728226417995464</v>
      </c>
    </row>
    <row r="121" spans="1:9" ht="30">
      <c r="A121" s="289"/>
      <c r="B121" s="49"/>
      <c r="C121" s="257"/>
      <c r="D121" s="265" t="s">
        <v>35</v>
      </c>
      <c r="E121" s="270" t="s">
        <v>174</v>
      </c>
      <c r="F121" s="237">
        <v>30.7</v>
      </c>
      <c r="G121" s="237">
        <v>30.7</v>
      </c>
      <c r="H121" s="344">
        <f t="shared" si="8"/>
        <v>100</v>
      </c>
      <c r="I121" s="344">
        <f t="shared" si="7"/>
        <v>0.10728226417995464</v>
      </c>
    </row>
    <row r="122" spans="1:9" ht="30" outlineLevel="1">
      <c r="A122" s="290"/>
      <c r="B122" s="49"/>
      <c r="C122" s="83" t="s">
        <v>403</v>
      </c>
      <c r="D122" s="256"/>
      <c r="E122" s="256" t="s">
        <v>404</v>
      </c>
      <c r="F122" s="237">
        <f>F123+F125+F127</f>
        <v>595.29999999999995</v>
      </c>
      <c r="G122" s="237">
        <f>G123+G125+G127</f>
        <v>595.20000000000005</v>
      </c>
      <c r="H122" s="344">
        <f t="shared" si="8"/>
        <v>99.983201747018327</v>
      </c>
      <c r="I122" s="344">
        <f t="shared" si="7"/>
        <v>2.0799480012999676</v>
      </c>
    </row>
    <row r="123" spans="1:9" ht="30" outlineLevel="1">
      <c r="A123" s="289"/>
      <c r="B123" s="49"/>
      <c r="C123" s="83" t="s">
        <v>405</v>
      </c>
      <c r="D123" s="256"/>
      <c r="E123" s="256" t="s">
        <v>406</v>
      </c>
      <c r="F123" s="237">
        <f>F124</f>
        <v>235.5</v>
      </c>
      <c r="G123" s="237">
        <f>G124</f>
        <v>235.5</v>
      </c>
      <c r="H123" s="344">
        <f t="shared" si="8"/>
        <v>100</v>
      </c>
      <c r="I123" s="344">
        <f t="shared" si="7"/>
        <v>0.82296329688531977</v>
      </c>
    </row>
    <row r="124" spans="1:9" ht="29.25" customHeight="1" outlineLevel="2">
      <c r="A124" s="289"/>
      <c r="B124" s="49"/>
      <c r="C124" s="257"/>
      <c r="D124" s="265" t="s">
        <v>35</v>
      </c>
      <c r="E124" s="270" t="s">
        <v>174</v>
      </c>
      <c r="F124" s="237">
        <v>235.5</v>
      </c>
      <c r="G124" s="237">
        <v>235.5</v>
      </c>
      <c r="H124" s="344">
        <f t="shared" si="8"/>
        <v>100</v>
      </c>
      <c r="I124" s="344">
        <f t="shared" si="7"/>
        <v>0.82296329688531977</v>
      </c>
    </row>
    <row r="125" spans="1:9" hidden="1" outlineLevel="2">
      <c r="A125" s="289"/>
      <c r="B125" s="49"/>
      <c r="C125" s="83" t="s">
        <v>407</v>
      </c>
      <c r="D125" s="221"/>
      <c r="E125" s="296" t="s">
        <v>408</v>
      </c>
      <c r="F125" s="237">
        <f>F126</f>
        <v>0</v>
      </c>
      <c r="G125" s="237">
        <f>G126</f>
        <v>0</v>
      </c>
      <c r="H125" s="344" t="e">
        <f t="shared" si="8"/>
        <v>#DIV/0!</v>
      </c>
      <c r="I125" s="344">
        <f t="shared" si="7"/>
        <v>0</v>
      </c>
    </row>
    <row r="126" spans="1:9" ht="30" hidden="1" outlineLevel="2">
      <c r="A126" s="289"/>
      <c r="B126" s="49"/>
      <c r="C126" s="83"/>
      <c r="D126" s="265" t="s">
        <v>35</v>
      </c>
      <c r="E126" s="270" t="s">
        <v>174</v>
      </c>
      <c r="F126" s="237"/>
      <c r="G126" s="237"/>
      <c r="H126" s="344" t="e">
        <f t="shared" si="8"/>
        <v>#DIV/0!</v>
      </c>
      <c r="I126" s="344">
        <f t="shared" si="7"/>
        <v>0</v>
      </c>
    </row>
    <row r="127" spans="1:9" outlineLevel="2">
      <c r="A127" s="289"/>
      <c r="B127" s="49"/>
      <c r="C127" s="83" t="s">
        <v>409</v>
      </c>
      <c r="D127" s="311"/>
      <c r="E127" s="312" t="s">
        <v>410</v>
      </c>
      <c r="F127" s="237">
        <f>F128</f>
        <v>359.8</v>
      </c>
      <c r="G127" s="237">
        <f>G128</f>
        <v>359.7</v>
      </c>
      <c r="H127" s="344">
        <f t="shared" si="8"/>
        <v>99.972206781545296</v>
      </c>
      <c r="I127" s="344">
        <f t="shared" si="7"/>
        <v>1.2569847044146476</v>
      </c>
    </row>
    <row r="128" spans="1:9" ht="30" outlineLevel="2">
      <c r="A128" s="289"/>
      <c r="B128" s="49"/>
      <c r="C128" s="83"/>
      <c r="D128" s="265" t="s">
        <v>35</v>
      </c>
      <c r="E128" s="270" t="s">
        <v>174</v>
      </c>
      <c r="F128" s="230">
        <v>359.8</v>
      </c>
      <c r="G128" s="237">
        <v>359.7</v>
      </c>
      <c r="H128" s="344">
        <f t="shared" si="8"/>
        <v>99.972206781545296</v>
      </c>
      <c r="I128" s="344">
        <f t="shared" si="7"/>
        <v>1.2569847044146476</v>
      </c>
    </row>
    <row r="129" spans="1:9" ht="30" outlineLevel="2">
      <c r="A129" s="289"/>
      <c r="B129" s="49"/>
      <c r="C129" s="309" t="s">
        <v>498</v>
      </c>
      <c r="D129" s="265"/>
      <c r="E129" s="308" t="s">
        <v>499</v>
      </c>
      <c r="F129" s="230">
        <f>F130</f>
        <v>430</v>
      </c>
      <c r="G129" s="237">
        <f>G130</f>
        <v>430</v>
      </c>
      <c r="H129" s="344">
        <f t="shared" si="8"/>
        <v>100</v>
      </c>
      <c r="I129" s="344">
        <f t="shared" si="7"/>
        <v>1.5026506057778664</v>
      </c>
    </row>
    <row r="130" spans="1:9" ht="30" outlineLevel="2">
      <c r="A130" s="289"/>
      <c r="B130" s="49"/>
      <c r="C130" s="309" t="s">
        <v>497</v>
      </c>
      <c r="D130" s="265"/>
      <c r="E130" s="308" t="s">
        <v>523</v>
      </c>
      <c r="F130" s="230">
        <f>F131</f>
        <v>430</v>
      </c>
      <c r="G130" s="237">
        <f>G131</f>
        <v>430</v>
      </c>
      <c r="H130" s="344">
        <f t="shared" si="8"/>
        <v>100</v>
      </c>
      <c r="I130" s="344">
        <f t="shared" si="7"/>
        <v>1.5026506057778664</v>
      </c>
    </row>
    <row r="131" spans="1:9" ht="30" outlineLevel="2">
      <c r="A131" s="289"/>
      <c r="B131" s="49"/>
      <c r="C131" s="309"/>
      <c r="D131" s="265" t="s">
        <v>35</v>
      </c>
      <c r="E131" s="270" t="s">
        <v>174</v>
      </c>
      <c r="F131" s="230">
        <v>430</v>
      </c>
      <c r="G131" s="237">
        <v>430</v>
      </c>
      <c r="H131" s="344">
        <f t="shared" si="8"/>
        <v>100</v>
      </c>
      <c r="I131" s="344">
        <f t="shared" si="7"/>
        <v>1.5026506057778664</v>
      </c>
    </row>
    <row r="132" spans="1:9" ht="30" outlineLevel="2">
      <c r="A132" s="289"/>
      <c r="B132" s="49"/>
      <c r="C132" s="309" t="s">
        <v>417</v>
      </c>
      <c r="D132" s="265"/>
      <c r="E132" s="308" t="s">
        <v>418</v>
      </c>
      <c r="F132" s="237">
        <f t="shared" ref="F132:G135" si="9">F133</f>
        <v>34.200000000000003</v>
      </c>
      <c r="G132" s="237">
        <f t="shared" si="9"/>
        <v>34.1</v>
      </c>
      <c r="H132" s="344">
        <f t="shared" si="8"/>
        <v>99.707602339181278</v>
      </c>
      <c r="I132" s="344">
        <f t="shared" si="7"/>
        <v>0.11916368757447732</v>
      </c>
    </row>
    <row r="133" spans="1:9" ht="30" outlineLevel="2">
      <c r="A133" s="289"/>
      <c r="B133" s="49"/>
      <c r="C133" s="309" t="s">
        <v>419</v>
      </c>
      <c r="D133" s="265"/>
      <c r="E133" s="308" t="s">
        <v>420</v>
      </c>
      <c r="F133" s="237">
        <f t="shared" si="9"/>
        <v>34.200000000000003</v>
      </c>
      <c r="G133" s="237">
        <f t="shared" si="9"/>
        <v>34.1</v>
      </c>
      <c r="H133" s="344">
        <f t="shared" si="8"/>
        <v>99.707602339181278</v>
      </c>
      <c r="I133" s="344">
        <f t="shared" si="7"/>
        <v>0.11916368757447732</v>
      </c>
    </row>
    <row r="134" spans="1:9" ht="33" customHeight="1" outlineLevel="2">
      <c r="A134" s="289"/>
      <c r="B134" s="49"/>
      <c r="C134" s="309" t="s">
        <v>186</v>
      </c>
      <c r="D134" s="265"/>
      <c r="E134" s="308" t="s">
        <v>421</v>
      </c>
      <c r="F134" s="237">
        <f t="shared" si="9"/>
        <v>34.200000000000003</v>
      </c>
      <c r="G134" s="237">
        <f t="shared" si="9"/>
        <v>34.1</v>
      </c>
      <c r="H134" s="344">
        <f t="shared" si="8"/>
        <v>99.707602339181278</v>
      </c>
      <c r="I134" s="344">
        <f t="shared" si="7"/>
        <v>0.11916368757447732</v>
      </c>
    </row>
    <row r="135" spans="1:9" ht="45" customHeight="1" outlineLevel="2">
      <c r="A135" s="289"/>
      <c r="B135" s="49"/>
      <c r="C135" s="309" t="s">
        <v>422</v>
      </c>
      <c r="D135" s="265"/>
      <c r="E135" s="308" t="s">
        <v>423</v>
      </c>
      <c r="F135" s="237">
        <f t="shared" si="9"/>
        <v>34.200000000000003</v>
      </c>
      <c r="G135" s="237">
        <f t="shared" si="9"/>
        <v>34.1</v>
      </c>
      <c r="H135" s="344">
        <f t="shared" si="8"/>
        <v>99.707602339181278</v>
      </c>
      <c r="I135" s="344">
        <f t="shared" si="7"/>
        <v>0.11916368757447732</v>
      </c>
    </row>
    <row r="136" spans="1:9" ht="30" outlineLevel="2">
      <c r="A136" s="289"/>
      <c r="B136" s="49"/>
      <c r="C136" s="309"/>
      <c r="D136" s="265" t="s">
        <v>35</v>
      </c>
      <c r="E136" s="308" t="s">
        <v>174</v>
      </c>
      <c r="F136" s="237">
        <v>34.200000000000003</v>
      </c>
      <c r="G136" s="237">
        <v>34.1</v>
      </c>
      <c r="H136" s="344">
        <f t="shared" si="8"/>
        <v>99.707602339181278</v>
      </c>
      <c r="I136" s="344">
        <f t="shared" si="7"/>
        <v>0.11916368757447732</v>
      </c>
    </row>
    <row r="137" spans="1:9" ht="30" outlineLevel="2">
      <c r="A137" s="289"/>
      <c r="B137" s="49"/>
      <c r="C137" s="257" t="s">
        <v>501</v>
      </c>
      <c r="D137" s="83"/>
      <c r="E137" s="255" t="s">
        <v>502</v>
      </c>
      <c r="F137" s="237">
        <f>F138</f>
        <v>800.00000000000011</v>
      </c>
      <c r="G137" s="237">
        <f>G138</f>
        <v>799.30000000000007</v>
      </c>
      <c r="H137" s="344">
        <f t="shared" si="8"/>
        <v>99.912499999999994</v>
      </c>
      <c r="I137" s="344">
        <f t="shared" si="7"/>
        <v>2.7931828586005785</v>
      </c>
    </row>
    <row r="138" spans="1:9" outlineLevel="2">
      <c r="A138" s="289"/>
      <c r="B138" s="49"/>
      <c r="C138" s="257" t="s">
        <v>503</v>
      </c>
      <c r="D138" s="83"/>
      <c r="E138" s="255" t="s">
        <v>504</v>
      </c>
      <c r="F138" s="237">
        <f>F139</f>
        <v>800.00000000000011</v>
      </c>
      <c r="G138" s="237">
        <f>G139</f>
        <v>799.30000000000007</v>
      </c>
      <c r="H138" s="344">
        <f t="shared" si="8"/>
        <v>99.912499999999994</v>
      </c>
      <c r="I138" s="344">
        <f t="shared" si="7"/>
        <v>2.7931828586005785</v>
      </c>
    </row>
    <row r="139" spans="1:9" ht="30" outlineLevel="2">
      <c r="A139" s="289"/>
      <c r="B139" s="49"/>
      <c r="C139" s="257" t="s">
        <v>505</v>
      </c>
      <c r="D139" s="83"/>
      <c r="E139" s="255" t="s">
        <v>506</v>
      </c>
      <c r="F139" s="237">
        <f>F142+F144+F141</f>
        <v>800.00000000000011</v>
      </c>
      <c r="G139" s="237">
        <f>G142+G144+G141</f>
        <v>799.30000000000007</v>
      </c>
      <c r="H139" s="344">
        <f t="shared" si="8"/>
        <v>99.912499999999994</v>
      </c>
      <c r="I139" s="344">
        <f t="shared" si="7"/>
        <v>2.7931828586005785</v>
      </c>
    </row>
    <row r="140" spans="1:9" ht="30" outlineLevel="2">
      <c r="A140" s="289"/>
      <c r="B140" s="49"/>
      <c r="C140" s="257" t="s">
        <v>531</v>
      </c>
      <c r="D140" s="83"/>
      <c r="E140" s="255" t="s">
        <v>532</v>
      </c>
      <c r="F140" s="237">
        <f>F141</f>
        <v>0.2</v>
      </c>
      <c r="G140" s="237">
        <f>G141</f>
        <v>0.2</v>
      </c>
      <c r="H140" s="344">
        <f t="shared" si="8"/>
        <v>100</v>
      </c>
      <c r="I140" s="344">
        <f t="shared" ref="I140:I203" si="10">G140/28616.1*100</f>
        <v>6.9890725850133321E-4</v>
      </c>
    </row>
    <row r="141" spans="1:9" ht="30" outlineLevel="2">
      <c r="A141" s="289"/>
      <c r="B141" s="49"/>
      <c r="C141" s="257"/>
      <c r="D141" s="83" t="s">
        <v>35</v>
      </c>
      <c r="E141" s="255" t="s">
        <v>532</v>
      </c>
      <c r="F141" s="237">
        <v>0.2</v>
      </c>
      <c r="G141" s="237">
        <v>0.2</v>
      </c>
      <c r="H141" s="344">
        <f t="shared" si="8"/>
        <v>100</v>
      </c>
      <c r="I141" s="344">
        <f t="shared" si="10"/>
        <v>6.9890725850133321E-4</v>
      </c>
    </row>
    <row r="142" spans="1:9" outlineLevel="2">
      <c r="A142" s="289"/>
      <c r="B142" s="49"/>
      <c r="C142" s="257" t="s">
        <v>510</v>
      </c>
      <c r="D142" s="83"/>
      <c r="E142" s="255" t="s">
        <v>507</v>
      </c>
      <c r="F142" s="237">
        <f>F143</f>
        <v>628.70000000000005</v>
      </c>
      <c r="G142" s="237">
        <f>G143</f>
        <v>628.70000000000005</v>
      </c>
      <c r="H142" s="344">
        <f t="shared" si="8"/>
        <v>100</v>
      </c>
      <c r="I142" s="344">
        <f t="shared" si="10"/>
        <v>2.1970149670989412</v>
      </c>
    </row>
    <row r="143" spans="1:9" ht="30" outlineLevel="2">
      <c r="A143" s="289"/>
      <c r="B143" s="49"/>
      <c r="C143" s="257"/>
      <c r="D143" s="83" t="s">
        <v>35</v>
      </c>
      <c r="E143" s="255" t="s">
        <v>174</v>
      </c>
      <c r="F143" s="237">
        <v>628.70000000000005</v>
      </c>
      <c r="G143" s="237">
        <v>628.70000000000005</v>
      </c>
      <c r="H143" s="344">
        <f t="shared" si="8"/>
        <v>100</v>
      </c>
      <c r="I143" s="344">
        <f t="shared" si="10"/>
        <v>2.1970149670989412</v>
      </c>
    </row>
    <row r="144" spans="1:9" ht="30" outlineLevel="2">
      <c r="A144" s="289"/>
      <c r="B144" s="49"/>
      <c r="C144" s="257" t="s">
        <v>508</v>
      </c>
      <c r="D144" s="83"/>
      <c r="E144" s="255" t="s">
        <v>509</v>
      </c>
      <c r="F144" s="237">
        <f>F145</f>
        <v>171.1</v>
      </c>
      <c r="G144" s="237">
        <f>G145</f>
        <v>170.4</v>
      </c>
      <c r="H144" s="344">
        <f t="shared" si="8"/>
        <v>99.590882524839287</v>
      </c>
      <c r="I144" s="344">
        <f t="shared" si="10"/>
        <v>0.59546898424313588</v>
      </c>
    </row>
    <row r="145" spans="1:9" ht="30" outlineLevel="2">
      <c r="A145" s="289"/>
      <c r="B145" s="49"/>
      <c r="C145" s="257"/>
      <c r="D145" s="83" t="s">
        <v>35</v>
      </c>
      <c r="E145" s="255" t="s">
        <v>174</v>
      </c>
      <c r="F145" s="237">
        <v>171.1</v>
      </c>
      <c r="G145" s="237">
        <v>170.4</v>
      </c>
      <c r="H145" s="344">
        <f t="shared" si="8"/>
        <v>99.590882524839287</v>
      </c>
      <c r="I145" s="344">
        <f t="shared" si="10"/>
        <v>0.59546898424313588</v>
      </c>
    </row>
    <row r="146" spans="1:9" outlineLevel="2">
      <c r="A146" s="289"/>
      <c r="B146" s="49" t="s">
        <v>476</v>
      </c>
      <c r="C146" s="309"/>
      <c r="D146" s="265"/>
      <c r="E146" s="308" t="s">
        <v>477</v>
      </c>
      <c r="F146" s="237">
        <f t="shared" ref="F146:G148" si="11">F147</f>
        <v>2209.1999999999998</v>
      </c>
      <c r="G146" s="237">
        <f t="shared" si="11"/>
        <v>2202.2000000000003</v>
      </c>
      <c r="H146" s="344">
        <f t="shared" si="8"/>
        <v>99.68314321926492</v>
      </c>
      <c r="I146" s="344">
        <f t="shared" si="10"/>
        <v>7.695667823358181</v>
      </c>
    </row>
    <row r="147" spans="1:9" outlineLevel="2">
      <c r="A147" s="289"/>
      <c r="B147" s="49"/>
      <c r="C147" s="83" t="s">
        <v>411</v>
      </c>
      <c r="D147" s="83"/>
      <c r="E147" s="259" t="s">
        <v>412</v>
      </c>
      <c r="F147" s="237">
        <f t="shared" si="11"/>
        <v>2209.1999999999998</v>
      </c>
      <c r="G147" s="237">
        <f t="shared" si="11"/>
        <v>2202.2000000000003</v>
      </c>
      <c r="H147" s="344">
        <f t="shared" si="8"/>
        <v>99.68314321926492</v>
      </c>
      <c r="I147" s="344">
        <f t="shared" si="10"/>
        <v>7.695667823358181</v>
      </c>
    </row>
    <row r="148" spans="1:9" s="300" customFormat="1" ht="17.25" customHeight="1" outlineLevel="2">
      <c r="A148" s="289"/>
      <c r="B148" s="49"/>
      <c r="C148" s="83" t="s">
        <v>413</v>
      </c>
      <c r="D148" s="83"/>
      <c r="E148" s="259" t="s">
        <v>414</v>
      </c>
      <c r="F148" s="237">
        <f t="shared" si="11"/>
        <v>2209.1999999999998</v>
      </c>
      <c r="G148" s="237">
        <f t="shared" si="11"/>
        <v>2202.2000000000003</v>
      </c>
      <c r="H148" s="344">
        <f t="shared" si="8"/>
        <v>99.68314321926492</v>
      </c>
      <c r="I148" s="344">
        <f t="shared" si="10"/>
        <v>7.695667823358181</v>
      </c>
    </row>
    <row r="149" spans="1:9" ht="30" outlineLevel="2">
      <c r="A149" s="289"/>
      <c r="B149" s="49"/>
      <c r="C149" s="83" t="s">
        <v>415</v>
      </c>
      <c r="D149" s="83"/>
      <c r="E149" s="255" t="s">
        <v>416</v>
      </c>
      <c r="F149" s="237">
        <f>F150+F151+F152</f>
        <v>2209.1999999999998</v>
      </c>
      <c r="G149" s="237">
        <f>G150+G151+G152</f>
        <v>2202.2000000000003</v>
      </c>
      <c r="H149" s="344">
        <f t="shared" si="8"/>
        <v>99.68314321926492</v>
      </c>
      <c r="I149" s="344">
        <f t="shared" si="10"/>
        <v>7.695667823358181</v>
      </c>
    </row>
    <row r="150" spans="1:9" ht="45" outlineLevel="2">
      <c r="A150" s="289"/>
      <c r="B150" s="49"/>
      <c r="C150" s="83"/>
      <c r="D150" s="83" t="s">
        <v>31</v>
      </c>
      <c r="E150" s="255" t="s">
        <v>173</v>
      </c>
      <c r="F150" s="237">
        <v>1729.3</v>
      </c>
      <c r="G150" s="237">
        <v>1728.4</v>
      </c>
      <c r="H150" s="344">
        <f t="shared" si="8"/>
        <v>99.947955820274103</v>
      </c>
      <c r="I150" s="344">
        <f t="shared" si="10"/>
        <v>6.0399565279685223</v>
      </c>
    </row>
    <row r="151" spans="1:9" ht="30" outlineLevel="2">
      <c r="A151" s="289"/>
      <c r="B151" s="49"/>
      <c r="C151" s="83"/>
      <c r="D151" s="83" t="s">
        <v>35</v>
      </c>
      <c r="E151" s="259" t="s">
        <v>174</v>
      </c>
      <c r="F151" s="237">
        <v>452.9</v>
      </c>
      <c r="G151" s="237">
        <v>446.8</v>
      </c>
      <c r="H151" s="344">
        <f t="shared" si="8"/>
        <v>98.653124310002212</v>
      </c>
      <c r="I151" s="344">
        <f t="shared" si="10"/>
        <v>1.5613588154919784</v>
      </c>
    </row>
    <row r="152" spans="1:9" outlineLevel="2">
      <c r="A152" s="289"/>
      <c r="B152" s="49"/>
      <c r="C152" s="309"/>
      <c r="D152" s="83" t="s">
        <v>36</v>
      </c>
      <c r="E152" s="51" t="s">
        <v>37</v>
      </c>
      <c r="F152" s="237">
        <v>27</v>
      </c>
      <c r="G152" s="237">
        <v>27</v>
      </c>
      <c r="H152" s="344">
        <f t="shared" si="8"/>
        <v>100</v>
      </c>
      <c r="I152" s="344">
        <f t="shared" si="10"/>
        <v>9.4352479897679975E-2</v>
      </c>
    </row>
    <row r="153" spans="1:9" outlineLevel="4">
      <c r="A153" s="289"/>
      <c r="B153" s="49" t="s">
        <v>18</v>
      </c>
      <c r="C153" s="50" t="s">
        <v>10</v>
      </c>
      <c r="D153" s="49" t="s">
        <v>10</v>
      </c>
      <c r="E153" s="51" t="s">
        <v>60</v>
      </c>
      <c r="F153" s="54">
        <f>F154</f>
        <v>8255.5</v>
      </c>
      <c r="G153" s="54">
        <f>G154</f>
        <v>8255.5</v>
      </c>
      <c r="H153" s="344">
        <f t="shared" si="8"/>
        <v>100</v>
      </c>
      <c r="I153" s="344">
        <f t="shared" si="10"/>
        <v>28.849144362788781</v>
      </c>
    </row>
    <row r="154" spans="1:9" outlineLevel="4">
      <c r="A154" s="290"/>
      <c r="B154" s="49" t="s">
        <v>19</v>
      </c>
      <c r="C154" s="50"/>
      <c r="D154" s="49"/>
      <c r="E154" s="51" t="s">
        <v>20</v>
      </c>
      <c r="F154" s="54">
        <f>F155+F178</f>
        <v>8255.5</v>
      </c>
      <c r="G154" s="54">
        <f>G155+G178</f>
        <v>8255.5</v>
      </c>
      <c r="H154" s="344">
        <f t="shared" si="8"/>
        <v>100</v>
      </c>
      <c r="I154" s="344">
        <f t="shared" si="10"/>
        <v>28.849144362788781</v>
      </c>
    </row>
    <row r="155" spans="1:9" s="300" customFormat="1" outlineLevel="1">
      <c r="A155" s="289"/>
      <c r="B155" s="49"/>
      <c r="C155" s="83" t="s">
        <v>341</v>
      </c>
      <c r="D155" s="228"/>
      <c r="E155" s="365" t="s">
        <v>478</v>
      </c>
      <c r="F155" s="237">
        <f>F156+F166+F172</f>
        <v>8255.5</v>
      </c>
      <c r="G155" s="237">
        <f>G156+G166+G172</f>
        <v>8255.5</v>
      </c>
      <c r="H155" s="344">
        <f t="shared" si="8"/>
        <v>100</v>
      </c>
      <c r="I155" s="344">
        <f t="shared" si="10"/>
        <v>28.849144362788781</v>
      </c>
    </row>
    <row r="156" spans="1:9" s="300" customFormat="1" outlineLevel="1">
      <c r="A156" s="290"/>
      <c r="B156" s="49"/>
      <c r="C156" s="83" t="s">
        <v>343</v>
      </c>
      <c r="D156" s="228"/>
      <c r="E156" s="313" t="s">
        <v>344</v>
      </c>
      <c r="F156" s="237">
        <f>F157</f>
        <v>6705.5</v>
      </c>
      <c r="G156" s="237">
        <f>G157</f>
        <v>6705.5</v>
      </c>
      <c r="H156" s="344">
        <f t="shared" si="8"/>
        <v>100</v>
      </c>
      <c r="I156" s="344">
        <f t="shared" si="10"/>
        <v>23.432613109403448</v>
      </c>
    </row>
    <row r="157" spans="1:9" ht="30" outlineLevel="2">
      <c r="A157" s="289"/>
      <c r="B157" s="49"/>
      <c r="C157" s="83" t="s">
        <v>345</v>
      </c>
      <c r="D157" s="314"/>
      <c r="E157" s="296" t="s">
        <v>346</v>
      </c>
      <c r="F157" s="237">
        <f>F158+F164+F162</f>
        <v>6705.5</v>
      </c>
      <c r="G157" s="237">
        <f>G158+G164+G162</f>
        <v>6705.5</v>
      </c>
      <c r="H157" s="344">
        <f t="shared" si="8"/>
        <v>100</v>
      </c>
      <c r="I157" s="344">
        <f t="shared" si="10"/>
        <v>23.432613109403448</v>
      </c>
    </row>
    <row r="158" spans="1:9" ht="30" outlineLevel="2">
      <c r="A158" s="289"/>
      <c r="B158" s="49"/>
      <c r="C158" s="83" t="s">
        <v>347</v>
      </c>
      <c r="D158" s="256"/>
      <c r="E158" s="256" t="s">
        <v>479</v>
      </c>
      <c r="F158" s="237">
        <f>F159</f>
        <v>4440</v>
      </c>
      <c r="G158" s="237">
        <f>G159</f>
        <v>4440</v>
      </c>
      <c r="H158" s="344">
        <f t="shared" ref="H158:H219" si="12">G158/F158*100</f>
        <v>100</v>
      </c>
      <c r="I158" s="344">
        <f t="shared" si="10"/>
        <v>15.515741138729597</v>
      </c>
    </row>
    <row r="159" spans="1:9" ht="29.25" customHeight="1" outlineLevel="2">
      <c r="A159" s="289"/>
      <c r="B159" s="49"/>
      <c r="C159" s="83"/>
      <c r="D159" s="234" t="s">
        <v>40</v>
      </c>
      <c r="E159" s="301" t="s">
        <v>41</v>
      </c>
      <c r="F159" s="237">
        <v>4440</v>
      </c>
      <c r="G159" s="237">
        <v>4440</v>
      </c>
      <c r="H159" s="344">
        <f t="shared" si="12"/>
        <v>100</v>
      </c>
      <c r="I159" s="344">
        <f t="shared" si="10"/>
        <v>15.515741138729597</v>
      </c>
    </row>
    <row r="160" spans="1:9" hidden="1" outlineLevel="2">
      <c r="A160" s="289"/>
      <c r="B160" s="49"/>
      <c r="C160" s="83" t="s">
        <v>349</v>
      </c>
      <c r="D160" s="234"/>
      <c r="E160" s="236" t="s">
        <v>350</v>
      </c>
      <c r="F160" s="237">
        <f>F161</f>
        <v>0</v>
      </c>
      <c r="G160" s="237">
        <f>G161</f>
        <v>0</v>
      </c>
      <c r="H160" s="344" t="e">
        <f t="shared" si="12"/>
        <v>#DIV/0!</v>
      </c>
      <c r="I160" s="344">
        <f t="shared" si="10"/>
        <v>0</v>
      </c>
    </row>
    <row r="161" spans="1:9" ht="30" hidden="1" outlineLevel="2">
      <c r="A161" s="289"/>
      <c r="B161" s="49"/>
      <c r="C161" s="83"/>
      <c r="D161" s="234" t="s">
        <v>40</v>
      </c>
      <c r="E161" s="236" t="s">
        <v>41</v>
      </c>
      <c r="F161" s="237"/>
      <c r="G161" s="237"/>
      <c r="H161" s="344" t="e">
        <f t="shared" si="12"/>
        <v>#DIV/0!</v>
      </c>
      <c r="I161" s="344">
        <f t="shared" si="10"/>
        <v>0</v>
      </c>
    </row>
    <row r="162" spans="1:9" outlineLevel="2">
      <c r="A162" s="289"/>
      <c r="B162" s="49"/>
      <c r="C162" s="83" t="s">
        <v>525</v>
      </c>
      <c r="D162" s="234"/>
      <c r="E162" s="236" t="s">
        <v>526</v>
      </c>
      <c r="F162" s="237">
        <f>F163</f>
        <v>915.1</v>
      </c>
      <c r="G162" s="237">
        <f>G163</f>
        <v>915.1</v>
      </c>
      <c r="H162" s="344">
        <f t="shared" si="12"/>
        <v>100</v>
      </c>
      <c r="I162" s="344">
        <f t="shared" si="10"/>
        <v>3.19785016127285</v>
      </c>
    </row>
    <row r="163" spans="1:9" ht="30" outlineLevel="2">
      <c r="A163" s="289"/>
      <c r="B163" s="49"/>
      <c r="C163" s="83"/>
      <c r="D163" s="234" t="s">
        <v>40</v>
      </c>
      <c r="E163" s="236" t="s">
        <v>41</v>
      </c>
      <c r="F163" s="237">
        <v>915.1</v>
      </c>
      <c r="G163" s="237">
        <v>915.1</v>
      </c>
      <c r="H163" s="344">
        <f t="shared" si="12"/>
        <v>100</v>
      </c>
      <c r="I163" s="344">
        <f t="shared" si="10"/>
        <v>3.19785016127285</v>
      </c>
    </row>
    <row r="164" spans="1:9" ht="30" outlineLevel="2">
      <c r="A164" s="289"/>
      <c r="B164" s="49"/>
      <c r="C164" s="83" t="s">
        <v>494</v>
      </c>
      <c r="D164" s="234"/>
      <c r="E164" s="235" t="s">
        <v>524</v>
      </c>
      <c r="F164" s="237">
        <f>F165</f>
        <v>1350.4</v>
      </c>
      <c r="G164" s="237">
        <f>G165</f>
        <v>1350.4</v>
      </c>
      <c r="H164" s="344">
        <f t="shared" si="12"/>
        <v>100</v>
      </c>
      <c r="I164" s="344">
        <f t="shared" si="10"/>
        <v>4.7190218094010019</v>
      </c>
    </row>
    <row r="165" spans="1:9" ht="30" outlineLevel="2">
      <c r="A165" s="289"/>
      <c r="B165" s="49"/>
      <c r="C165" s="83"/>
      <c r="D165" s="234" t="s">
        <v>40</v>
      </c>
      <c r="E165" s="301" t="s">
        <v>41</v>
      </c>
      <c r="F165" s="237">
        <v>1350.4</v>
      </c>
      <c r="G165" s="237">
        <v>1350.4</v>
      </c>
      <c r="H165" s="344">
        <f t="shared" si="12"/>
        <v>100</v>
      </c>
      <c r="I165" s="344">
        <f t="shared" si="10"/>
        <v>4.7190218094010019</v>
      </c>
    </row>
    <row r="166" spans="1:9" outlineLevel="2">
      <c r="A166" s="289"/>
      <c r="B166" s="49"/>
      <c r="C166" s="83" t="s">
        <v>353</v>
      </c>
      <c r="D166" s="315"/>
      <c r="E166" s="315" t="s">
        <v>354</v>
      </c>
      <c r="F166" s="246">
        <f>F167</f>
        <v>1500</v>
      </c>
      <c r="G166" s="246">
        <f>G167</f>
        <v>1500</v>
      </c>
      <c r="H166" s="344">
        <f t="shared" si="12"/>
        <v>100</v>
      </c>
      <c r="I166" s="344">
        <f t="shared" si="10"/>
        <v>5.2418044387599991</v>
      </c>
    </row>
    <row r="167" spans="1:9" ht="30" outlineLevel="2">
      <c r="A167" s="289"/>
      <c r="B167" s="49"/>
      <c r="C167" s="83" t="s">
        <v>355</v>
      </c>
      <c r="D167" s="316"/>
      <c r="E167" s="316" t="s">
        <v>356</v>
      </c>
      <c r="F167" s="246">
        <f>F168+F170</f>
        <v>1500</v>
      </c>
      <c r="G167" s="246">
        <f>G168+G170</f>
        <v>1500</v>
      </c>
      <c r="H167" s="344">
        <f t="shared" si="12"/>
        <v>100</v>
      </c>
      <c r="I167" s="344">
        <f t="shared" si="10"/>
        <v>5.2418044387599991</v>
      </c>
    </row>
    <row r="168" spans="1:9" s="82" customFormat="1">
      <c r="A168" s="287"/>
      <c r="B168" s="49"/>
      <c r="C168" s="83" t="s">
        <v>357</v>
      </c>
      <c r="D168" s="256"/>
      <c r="E168" s="317" t="s">
        <v>480</v>
      </c>
      <c r="F168" s="246">
        <f>F169</f>
        <v>1500</v>
      </c>
      <c r="G168" s="246">
        <f>G169</f>
        <v>1500</v>
      </c>
      <c r="H168" s="344">
        <f t="shared" si="12"/>
        <v>100</v>
      </c>
      <c r="I168" s="344">
        <f t="shared" si="10"/>
        <v>5.2418044387599991</v>
      </c>
    </row>
    <row r="169" spans="1:9" s="82" customFormat="1" ht="30">
      <c r="A169" s="287"/>
      <c r="B169" s="49"/>
      <c r="C169" s="83"/>
      <c r="D169" s="234" t="s">
        <v>40</v>
      </c>
      <c r="E169" s="301" t="s">
        <v>41</v>
      </c>
      <c r="F169" s="246">
        <v>1500</v>
      </c>
      <c r="G169" s="246">
        <v>1500</v>
      </c>
      <c r="H169" s="344">
        <f t="shared" si="12"/>
        <v>100</v>
      </c>
      <c r="I169" s="344">
        <f t="shared" si="10"/>
        <v>5.2418044387599991</v>
      </c>
    </row>
    <row r="170" spans="1:9" s="82" customFormat="1" ht="0.75" customHeight="1">
      <c r="A170" s="287"/>
      <c r="B170" s="49"/>
      <c r="C170" s="83" t="s">
        <v>359</v>
      </c>
      <c r="D170" s="232"/>
      <c r="E170" s="242" t="s">
        <v>360</v>
      </c>
      <c r="F170" s="240">
        <f>F171</f>
        <v>0</v>
      </c>
      <c r="G170" s="240">
        <f>G171</f>
        <v>0</v>
      </c>
      <c r="H170" s="344" t="e">
        <f t="shared" si="12"/>
        <v>#DIV/0!</v>
      </c>
      <c r="I170" s="344">
        <f t="shared" si="10"/>
        <v>0</v>
      </c>
    </row>
    <row r="171" spans="1:9" s="82" customFormat="1" ht="0.75" hidden="1" customHeight="1">
      <c r="A171" s="287"/>
      <c r="B171" s="49"/>
      <c r="C171" s="83"/>
      <c r="D171" s="234" t="s">
        <v>40</v>
      </c>
      <c r="E171" s="235" t="s">
        <v>41</v>
      </c>
      <c r="F171" s="240"/>
      <c r="G171" s="240">
        <v>0</v>
      </c>
      <c r="H171" s="344" t="e">
        <f t="shared" si="12"/>
        <v>#DIV/0!</v>
      </c>
      <c r="I171" s="344">
        <f t="shared" si="10"/>
        <v>0</v>
      </c>
    </row>
    <row r="172" spans="1:9" s="82" customFormat="1">
      <c r="A172" s="287"/>
      <c r="B172" s="49"/>
      <c r="C172" s="244" t="s">
        <v>365</v>
      </c>
      <c r="D172" s="234"/>
      <c r="E172" s="318" t="s">
        <v>366</v>
      </c>
      <c r="F172" s="246">
        <f>F173</f>
        <v>50</v>
      </c>
      <c r="G172" s="246">
        <f>G173</f>
        <v>50</v>
      </c>
      <c r="H172" s="344">
        <f t="shared" si="12"/>
        <v>100</v>
      </c>
      <c r="I172" s="344">
        <f t="shared" si="10"/>
        <v>0.17472681462533329</v>
      </c>
    </row>
    <row r="173" spans="1:9" s="82" customFormat="1" ht="30">
      <c r="A173" s="287"/>
      <c r="B173" s="49"/>
      <c r="C173" s="244" t="s">
        <v>367</v>
      </c>
      <c r="D173" s="234"/>
      <c r="E173" s="318" t="s">
        <v>368</v>
      </c>
      <c r="F173" s="246">
        <f>F174+F176</f>
        <v>50</v>
      </c>
      <c r="G173" s="246">
        <f>G174+G176</f>
        <v>50</v>
      </c>
      <c r="H173" s="344">
        <f t="shared" si="12"/>
        <v>100</v>
      </c>
      <c r="I173" s="344">
        <f t="shared" si="10"/>
        <v>0.17472681462533329</v>
      </c>
    </row>
    <row r="174" spans="1:9" s="82" customFormat="1" ht="30">
      <c r="A174" s="287"/>
      <c r="B174" s="49"/>
      <c r="C174" s="244" t="s">
        <v>369</v>
      </c>
      <c r="D174" s="234"/>
      <c r="E174" s="318" t="s">
        <v>370</v>
      </c>
      <c r="F174" s="246">
        <f>F175</f>
        <v>50</v>
      </c>
      <c r="G174" s="246">
        <f>G175</f>
        <v>50</v>
      </c>
      <c r="H174" s="344">
        <f t="shared" si="12"/>
        <v>100</v>
      </c>
      <c r="I174" s="344">
        <f t="shared" si="10"/>
        <v>0.17472681462533329</v>
      </c>
    </row>
    <row r="175" spans="1:9" s="82" customFormat="1" ht="30">
      <c r="A175" s="287"/>
      <c r="B175" s="49"/>
      <c r="C175" s="244"/>
      <c r="D175" s="234" t="s">
        <v>40</v>
      </c>
      <c r="E175" s="318" t="s">
        <v>41</v>
      </c>
      <c r="F175" s="246">
        <v>50</v>
      </c>
      <c r="G175" s="246">
        <v>50</v>
      </c>
      <c r="H175" s="344">
        <f t="shared" si="12"/>
        <v>100</v>
      </c>
      <c r="I175" s="344">
        <f t="shared" si="10"/>
        <v>0.17472681462533329</v>
      </c>
    </row>
    <row r="176" spans="1:9" s="82" customFormat="1" ht="29.25" hidden="1" customHeight="1">
      <c r="A176" s="287"/>
      <c r="B176" s="49"/>
      <c r="C176" s="244" t="s">
        <v>371</v>
      </c>
      <c r="D176" s="234"/>
      <c r="E176" s="235" t="s">
        <v>372</v>
      </c>
      <c r="F176" s="246">
        <f>F177</f>
        <v>0</v>
      </c>
      <c r="G176" s="246">
        <f>G177</f>
        <v>0</v>
      </c>
      <c r="H176" s="344" t="e">
        <f t="shared" si="12"/>
        <v>#DIV/0!</v>
      </c>
      <c r="I176" s="344">
        <f t="shared" si="10"/>
        <v>0</v>
      </c>
    </row>
    <row r="177" spans="1:9" s="82" customFormat="1" ht="30" hidden="1">
      <c r="A177" s="287"/>
      <c r="B177" s="49"/>
      <c r="C177" s="244"/>
      <c r="D177" s="234" t="s">
        <v>40</v>
      </c>
      <c r="E177" s="235" t="s">
        <v>41</v>
      </c>
      <c r="F177" s="246"/>
      <c r="G177" s="246"/>
      <c r="H177" s="344" t="e">
        <f t="shared" si="12"/>
        <v>#DIV/0!</v>
      </c>
      <c r="I177" s="344">
        <f t="shared" si="10"/>
        <v>0</v>
      </c>
    </row>
    <row r="178" spans="1:9" s="82" customFormat="1" hidden="1">
      <c r="A178" s="287"/>
      <c r="B178" s="49"/>
      <c r="C178" s="291" t="s">
        <v>438</v>
      </c>
      <c r="D178" s="49" t="s">
        <v>10</v>
      </c>
      <c r="E178" s="292" t="s">
        <v>439</v>
      </c>
      <c r="F178" s="246">
        <f t="shared" ref="F178:G180" si="13">F179</f>
        <v>0</v>
      </c>
      <c r="G178" s="246">
        <f t="shared" si="13"/>
        <v>0</v>
      </c>
      <c r="H178" s="344" t="e">
        <f t="shared" si="12"/>
        <v>#DIV/0!</v>
      </c>
      <c r="I178" s="344">
        <f t="shared" si="10"/>
        <v>0</v>
      </c>
    </row>
    <row r="179" spans="1:9" s="82" customFormat="1" ht="0.75" hidden="1" customHeight="1">
      <c r="A179" s="287"/>
      <c r="B179" s="49"/>
      <c r="C179" s="83" t="s">
        <v>453</v>
      </c>
      <c r="D179" s="244"/>
      <c r="E179" s="295" t="s">
        <v>454</v>
      </c>
      <c r="F179" s="246">
        <f t="shared" si="13"/>
        <v>0</v>
      </c>
      <c r="G179" s="246">
        <f t="shared" si="13"/>
        <v>0</v>
      </c>
      <c r="H179" s="344" t="e">
        <f t="shared" si="12"/>
        <v>#DIV/0!</v>
      </c>
      <c r="I179" s="344">
        <f t="shared" si="10"/>
        <v>0</v>
      </c>
    </row>
    <row r="180" spans="1:9" s="82" customFormat="1" ht="0.75" hidden="1" customHeight="1">
      <c r="A180" s="287"/>
      <c r="B180" s="49"/>
      <c r="C180" s="244" t="s">
        <v>456</v>
      </c>
      <c r="D180" s="234"/>
      <c r="E180" s="269" t="s">
        <v>178</v>
      </c>
      <c r="F180" s="246">
        <f t="shared" si="13"/>
        <v>0</v>
      </c>
      <c r="G180" s="246">
        <f t="shared" si="13"/>
        <v>0</v>
      </c>
      <c r="H180" s="344" t="e">
        <f t="shared" si="12"/>
        <v>#DIV/0!</v>
      </c>
      <c r="I180" s="344">
        <f t="shared" si="10"/>
        <v>0</v>
      </c>
    </row>
    <row r="181" spans="1:9" s="82" customFormat="1" ht="30" hidden="1">
      <c r="A181" s="287"/>
      <c r="B181" s="49"/>
      <c r="C181" s="244"/>
      <c r="D181" s="234" t="s">
        <v>40</v>
      </c>
      <c r="E181" s="235" t="s">
        <v>41</v>
      </c>
      <c r="F181" s="246"/>
      <c r="G181" s="246"/>
      <c r="H181" s="344" t="e">
        <f t="shared" si="12"/>
        <v>#DIV/0!</v>
      </c>
      <c r="I181" s="344">
        <f t="shared" si="10"/>
        <v>0</v>
      </c>
    </row>
    <row r="182" spans="1:9" s="82" customFormat="1">
      <c r="A182" s="289"/>
      <c r="B182" s="49" t="s">
        <v>181</v>
      </c>
      <c r="C182" s="50"/>
      <c r="D182" s="49"/>
      <c r="E182" s="25" t="s">
        <v>182</v>
      </c>
      <c r="F182" s="54">
        <f t="shared" ref="F182:G186" si="14">F183</f>
        <v>155.69999999999999</v>
      </c>
      <c r="G182" s="54">
        <f t="shared" si="14"/>
        <v>149.9</v>
      </c>
      <c r="H182" s="344">
        <f t="shared" si="12"/>
        <v>96.274887604367393</v>
      </c>
      <c r="I182" s="344">
        <f t="shared" si="10"/>
        <v>0.52383099024674917</v>
      </c>
    </row>
    <row r="183" spans="1:9" s="82" customFormat="1">
      <c r="A183" s="289"/>
      <c r="B183" s="49" t="s">
        <v>183</v>
      </c>
      <c r="C183" s="50"/>
      <c r="D183" s="49"/>
      <c r="E183" s="25" t="s">
        <v>184</v>
      </c>
      <c r="F183" s="54">
        <f t="shared" si="14"/>
        <v>155.69999999999999</v>
      </c>
      <c r="G183" s="54">
        <f t="shared" si="14"/>
        <v>149.9</v>
      </c>
      <c r="H183" s="344">
        <f t="shared" si="12"/>
        <v>96.274887604367393</v>
      </c>
      <c r="I183" s="344">
        <f t="shared" si="10"/>
        <v>0.52383099024674917</v>
      </c>
    </row>
    <row r="184" spans="1:9" s="82" customFormat="1">
      <c r="A184" s="289"/>
      <c r="B184" s="49"/>
      <c r="C184" s="265" t="s">
        <v>438</v>
      </c>
      <c r="D184" s="265"/>
      <c r="E184" s="319" t="s">
        <v>439</v>
      </c>
      <c r="F184" s="54">
        <f t="shared" si="14"/>
        <v>155.69999999999999</v>
      </c>
      <c r="G184" s="54">
        <f t="shared" si="14"/>
        <v>149.9</v>
      </c>
      <c r="H184" s="344">
        <f t="shared" si="12"/>
        <v>96.274887604367393</v>
      </c>
      <c r="I184" s="344">
        <f t="shared" si="10"/>
        <v>0.52383099024674917</v>
      </c>
    </row>
    <row r="185" spans="1:9" s="82" customFormat="1" ht="30">
      <c r="A185" s="289"/>
      <c r="B185" s="49"/>
      <c r="C185" s="83" t="s">
        <v>453</v>
      </c>
      <c r="D185" s="244"/>
      <c r="E185" s="295" t="s">
        <v>454</v>
      </c>
      <c r="F185" s="54">
        <f t="shared" si="14"/>
        <v>155.69999999999999</v>
      </c>
      <c r="G185" s="54">
        <f t="shared" si="14"/>
        <v>149.9</v>
      </c>
      <c r="H185" s="344">
        <f t="shared" si="12"/>
        <v>96.274887604367393</v>
      </c>
      <c r="I185" s="344">
        <f t="shared" si="10"/>
        <v>0.52383099024674917</v>
      </c>
    </row>
    <row r="186" spans="1:9" s="82" customFormat="1" ht="45">
      <c r="A186" s="289"/>
      <c r="B186" s="49"/>
      <c r="C186" s="50" t="s">
        <v>514</v>
      </c>
      <c r="D186" s="49"/>
      <c r="E186" s="51" t="s">
        <v>185</v>
      </c>
      <c r="F186" s="237">
        <f t="shared" si="14"/>
        <v>155.69999999999999</v>
      </c>
      <c r="G186" s="237">
        <f t="shared" si="14"/>
        <v>149.9</v>
      </c>
      <c r="H186" s="344">
        <f t="shared" si="12"/>
        <v>96.274887604367393</v>
      </c>
      <c r="I186" s="344">
        <f t="shared" si="10"/>
        <v>0.52383099024674917</v>
      </c>
    </row>
    <row r="187" spans="1:9" s="82" customFormat="1" ht="30">
      <c r="A187" s="289"/>
      <c r="B187" s="49"/>
      <c r="C187" s="320"/>
      <c r="D187" s="265" t="s">
        <v>35</v>
      </c>
      <c r="E187" s="270" t="s">
        <v>174</v>
      </c>
      <c r="F187" s="237">
        <v>155.69999999999999</v>
      </c>
      <c r="G187" s="237">
        <v>149.9</v>
      </c>
      <c r="H187" s="344">
        <f t="shared" si="12"/>
        <v>96.274887604367393</v>
      </c>
      <c r="I187" s="344">
        <f t="shared" si="10"/>
        <v>0.52383099024674917</v>
      </c>
    </row>
    <row r="188" spans="1:9" s="82" customFormat="1">
      <c r="A188" s="289"/>
      <c r="B188" s="49" t="s">
        <v>21</v>
      </c>
      <c r="C188" s="50" t="s">
        <v>10</v>
      </c>
      <c r="D188" s="49" t="s">
        <v>10</v>
      </c>
      <c r="E188" s="51" t="s">
        <v>57</v>
      </c>
      <c r="F188" s="54">
        <f>F189+F194</f>
        <v>507</v>
      </c>
      <c r="G188" s="54">
        <f>G189+G194</f>
        <v>507</v>
      </c>
      <c r="H188" s="344">
        <f t="shared" si="12"/>
        <v>100</v>
      </c>
      <c r="I188" s="344">
        <f t="shared" si="10"/>
        <v>1.7717299003008797</v>
      </c>
    </row>
    <row r="189" spans="1:9" outlineLevel="4">
      <c r="A189" s="289"/>
      <c r="B189" s="67" t="s">
        <v>29</v>
      </c>
      <c r="C189" s="66"/>
      <c r="D189" s="65"/>
      <c r="E189" s="68" t="s">
        <v>30</v>
      </c>
      <c r="F189" s="54">
        <f t="shared" ref="F189:G192" si="15">F190</f>
        <v>373.8</v>
      </c>
      <c r="G189" s="54">
        <f t="shared" si="15"/>
        <v>373.8</v>
      </c>
      <c r="H189" s="344">
        <f t="shared" si="12"/>
        <v>100</v>
      </c>
      <c r="I189" s="344">
        <f t="shared" si="10"/>
        <v>1.3062576661389917</v>
      </c>
    </row>
    <row r="190" spans="1:9" outlineLevel="4">
      <c r="A190" s="289"/>
      <c r="B190" s="67"/>
      <c r="C190" s="265" t="s">
        <v>438</v>
      </c>
      <c r="D190" s="265"/>
      <c r="E190" s="319" t="s">
        <v>439</v>
      </c>
      <c r="F190" s="54">
        <f t="shared" si="15"/>
        <v>373.8</v>
      </c>
      <c r="G190" s="54">
        <f t="shared" si="15"/>
        <v>373.8</v>
      </c>
      <c r="H190" s="344">
        <f t="shared" si="12"/>
        <v>100</v>
      </c>
      <c r="I190" s="344">
        <f t="shared" si="10"/>
        <v>1.3062576661389917</v>
      </c>
    </row>
    <row r="191" spans="1:9" ht="30" outlineLevel="4">
      <c r="A191" s="289"/>
      <c r="B191" s="67"/>
      <c r="C191" s="83" t="s">
        <v>453</v>
      </c>
      <c r="D191" s="244"/>
      <c r="E191" s="295" t="s">
        <v>454</v>
      </c>
      <c r="F191" s="54">
        <f t="shared" si="15"/>
        <v>373.8</v>
      </c>
      <c r="G191" s="54">
        <f t="shared" si="15"/>
        <v>373.8</v>
      </c>
      <c r="H191" s="344">
        <f t="shared" si="12"/>
        <v>100</v>
      </c>
      <c r="I191" s="344">
        <f t="shared" si="10"/>
        <v>1.3062576661389917</v>
      </c>
    </row>
    <row r="192" spans="1:9" ht="30" outlineLevel="4">
      <c r="A192" s="289"/>
      <c r="B192" s="67"/>
      <c r="C192" s="83" t="s">
        <v>468</v>
      </c>
      <c r="D192" s="295"/>
      <c r="E192" s="295" t="s">
        <v>469</v>
      </c>
      <c r="F192" s="54">
        <f t="shared" si="15"/>
        <v>373.8</v>
      </c>
      <c r="G192" s="54">
        <f t="shared" si="15"/>
        <v>373.8</v>
      </c>
      <c r="H192" s="344">
        <f t="shared" si="12"/>
        <v>100</v>
      </c>
      <c r="I192" s="344">
        <f t="shared" si="10"/>
        <v>1.3062576661389917</v>
      </c>
    </row>
    <row r="193" spans="1:9" outlineLevel="2">
      <c r="A193" s="289"/>
      <c r="B193" s="49"/>
      <c r="C193" s="264"/>
      <c r="D193" s="234" t="s">
        <v>42</v>
      </c>
      <c r="E193" s="235" t="s">
        <v>43</v>
      </c>
      <c r="F193" s="54">
        <v>373.8</v>
      </c>
      <c r="G193" s="54">
        <v>373.8</v>
      </c>
      <c r="H193" s="344">
        <f t="shared" si="12"/>
        <v>100</v>
      </c>
      <c r="I193" s="344">
        <f t="shared" si="10"/>
        <v>1.3062576661389917</v>
      </c>
    </row>
    <row r="194" spans="1:9" outlineLevel="2">
      <c r="A194" s="289"/>
      <c r="B194" s="69" t="s">
        <v>22</v>
      </c>
      <c r="C194" s="70"/>
      <c r="D194" s="69"/>
      <c r="E194" s="71" t="s">
        <v>23</v>
      </c>
      <c r="F194" s="54">
        <f>F195+F201</f>
        <v>133.19999999999999</v>
      </c>
      <c r="G194" s="54">
        <f>G195+G201</f>
        <v>133.19999999999999</v>
      </c>
      <c r="H194" s="344">
        <f t="shared" si="12"/>
        <v>100</v>
      </c>
      <c r="I194" s="344">
        <f t="shared" si="10"/>
        <v>0.46547223416188788</v>
      </c>
    </row>
    <row r="195" spans="1:9" outlineLevel="2">
      <c r="A195" s="289"/>
      <c r="B195" s="49"/>
      <c r="C195" s="83" t="s">
        <v>341</v>
      </c>
      <c r="D195" s="321"/>
      <c r="E195" s="314" t="s">
        <v>478</v>
      </c>
      <c r="F195" s="54">
        <f t="shared" ref="F195:G197" si="16">F196</f>
        <v>133.19999999999999</v>
      </c>
      <c r="G195" s="54">
        <f t="shared" si="16"/>
        <v>133.19999999999999</v>
      </c>
      <c r="H195" s="344">
        <f t="shared" si="12"/>
        <v>100</v>
      </c>
      <c r="I195" s="344">
        <f t="shared" si="10"/>
        <v>0.46547223416188788</v>
      </c>
    </row>
    <row r="196" spans="1:9" outlineLevel="2">
      <c r="A196" s="289"/>
      <c r="B196" s="49"/>
      <c r="C196" s="83" t="s">
        <v>361</v>
      </c>
      <c r="D196" s="322"/>
      <c r="E196" s="322" t="s">
        <v>362</v>
      </c>
      <c r="F196" s="246">
        <f t="shared" si="16"/>
        <v>133.19999999999999</v>
      </c>
      <c r="G196" s="246">
        <f t="shared" si="16"/>
        <v>133.19999999999999</v>
      </c>
      <c r="H196" s="344">
        <f t="shared" si="12"/>
        <v>100</v>
      </c>
      <c r="I196" s="344">
        <f t="shared" si="10"/>
        <v>0.46547223416188788</v>
      </c>
    </row>
    <row r="197" spans="1:9" ht="60" customHeight="1" outlineLevel="2">
      <c r="A197" s="289"/>
      <c r="B197" s="49"/>
      <c r="C197" s="83" t="s">
        <v>363</v>
      </c>
      <c r="D197" s="295"/>
      <c r="E197" s="323" t="s">
        <v>364</v>
      </c>
      <c r="F197" s="246">
        <f t="shared" si="16"/>
        <v>133.19999999999999</v>
      </c>
      <c r="G197" s="246">
        <f t="shared" si="16"/>
        <v>133.19999999999999</v>
      </c>
      <c r="H197" s="344">
        <f t="shared" si="12"/>
        <v>100</v>
      </c>
      <c r="I197" s="344">
        <f t="shared" si="10"/>
        <v>0.46547223416188788</v>
      </c>
    </row>
    <row r="198" spans="1:9" ht="60.75" customHeight="1" outlineLevel="2">
      <c r="A198" s="324"/>
      <c r="B198" s="49"/>
      <c r="C198" s="83" t="s">
        <v>493</v>
      </c>
      <c r="D198" s="256"/>
      <c r="E198" s="256" t="s">
        <v>187</v>
      </c>
      <c r="F198" s="246">
        <f>F199+F200</f>
        <v>133.19999999999999</v>
      </c>
      <c r="G198" s="246">
        <f>G199+G200</f>
        <v>133.19999999999999</v>
      </c>
      <c r="H198" s="344">
        <f t="shared" si="12"/>
        <v>100</v>
      </c>
      <c r="I198" s="344">
        <f t="shared" si="10"/>
        <v>0.46547223416188788</v>
      </c>
    </row>
    <row r="199" spans="1:9" outlineLevel="2">
      <c r="A199" s="324"/>
      <c r="B199" s="49"/>
      <c r="C199" s="83"/>
      <c r="D199" s="325">
        <v>300</v>
      </c>
      <c r="E199" s="235" t="s">
        <v>43</v>
      </c>
      <c r="F199" s="246">
        <v>34.200000000000003</v>
      </c>
      <c r="G199" s="246">
        <v>34.200000000000003</v>
      </c>
      <c r="H199" s="344">
        <f t="shared" si="12"/>
        <v>100</v>
      </c>
      <c r="I199" s="344">
        <f t="shared" si="10"/>
        <v>0.11951314120372798</v>
      </c>
    </row>
    <row r="200" spans="1:9" ht="29.25" customHeight="1" outlineLevel="2">
      <c r="A200" s="289"/>
      <c r="B200" s="49"/>
      <c r="C200" s="244"/>
      <c r="D200" s="234" t="s">
        <v>40</v>
      </c>
      <c r="E200" s="318" t="s">
        <v>41</v>
      </c>
      <c r="F200" s="246">
        <v>99</v>
      </c>
      <c r="G200" s="246">
        <v>99</v>
      </c>
      <c r="H200" s="344">
        <f t="shared" si="12"/>
        <v>100</v>
      </c>
      <c r="I200" s="344">
        <f t="shared" si="10"/>
        <v>0.34595909295815996</v>
      </c>
    </row>
    <row r="201" spans="1:9" ht="14.25" hidden="1" customHeight="1" outlineLevel="2">
      <c r="A201" s="289"/>
      <c r="B201" s="49"/>
      <c r="C201" s="291" t="s">
        <v>438</v>
      </c>
      <c r="D201" s="49" t="s">
        <v>10</v>
      </c>
      <c r="E201" s="292" t="s">
        <v>439</v>
      </c>
      <c r="F201" s="54">
        <f t="shared" ref="F201:G203" si="17">F202</f>
        <v>0</v>
      </c>
      <c r="G201" s="54">
        <f t="shared" si="17"/>
        <v>0</v>
      </c>
      <c r="H201" s="344" t="e">
        <f t="shared" si="12"/>
        <v>#DIV/0!</v>
      </c>
      <c r="I201" s="344">
        <f t="shared" si="10"/>
        <v>0</v>
      </c>
    </row>
    <row r="202" spans="1:9" ht="30" hidden="1" outlineLevel="2">
      <c r="A202" s="289"/>
      <c r="B202" s="49"/>
      <c r="C202" s="83" t="s">
        <v>453</v>
      </c>
      <c r="D202" s="244"/>
      <c r="E202" s="295" t="s">
        <v>454</v>
      </c>
      <c r="F202" s="54">
        <f t="shared" si="17"/>
        <v>0</v>
      </c>
      <c r="G202" s="54">
        <f t="shared" si="17"/>
        <v>0</v>
      </c>
      <c r="H202" s="344" t="e">
        <f t="shared" si="12"/>
        <v>#DIV/0!</v>
      </c>
      <c r="I202" s="344">
        <f t="shared" si="10"/>
        <v>0</v>
      </c>
    </row>
    <row r="203" spans="1:9" hidden="1" outlineLevel="2">
      <c r="A203" s="289"/>
      <c r="B203" s="49"/>
      <c r="C203" s="264" t="s">
        <v>462</v>
      </c>
      <c r="D203" s="61"/>
      <c r="E203" s="62" t="s">
        <v>188</v>
      </c>
      <c r="F203" s="54">
        <f t="shared" si="17"/>
        <v>0</v>
      </c>
      <c r="G203" s="54">
        <f t="shared" si="17"/>
        <v>0</v>
      </c>
      <c r="H203" s="344" t="e">
        <f t="shared" si="12"/>
        <v>#DIV/0!</v>
      </c>
      <c r="I203" s="344">
        <f t="shared" si="10"/>
        <v>0</v>
      </c>
    </row>
    <row r="204" spans="1:9" hidden="1" outlineLevel="2">
      <c r="A204" s="289"/>
      <c r="B204" s="49"/>
      <c r="C204" s="60"/>
      <c r="D204" s="61" t="s">
        <v>0</v>
      </c>
      <c r="E204" s="62" t="s">
        <v>32</v>
      </c>
      <c r="F204" s="54"/>
      <c r="G204" s="54"/>
      <c r="H204" s="344" t="e">
        <f t="shared" si="12"/>
        <v>#DIV/0!</v>
      </c>
      <c r="I204" s="344">
        <f t="shared" ref="I204:I219" si="18">G204/28616.1*100</f>
        <v>0</v>
      </c>
    </row>
    <row r="205" spans="1:9" collapsed="1">
      <c r="A205" s="326"/>
      <c r="B205" s="49" t="s">
        <v>44</v>
      </c>
      <c r="C205" s="50"/>
      <c r="D205" s="49"/>
      <c r="E205" s="55" t="s">
        <v>46</v>
      </c>
      <c r="F205" s="54">
        <f t="shared" ref="F205:G209" si="19">F206</f>
        <v>3.8</v>
      </c>
      <c r="G205" s="54">
        <f t="shared" si="19"/>
        <v>3.8</v>
      </c>
      <c r="H205" s="344">
        <f t="shared" si="12"/>
        <v>100</v>
      </c>
      <c r="I205" s="344">
        <f t="shared" si="18"/>
        <v>1.327923791152533E-2</v>
      </c>
    </row>
    <row r="206" spans="1:9">
      <c r="A206" s="327"/>
      <c r="B206" s="49" t="s">
        <v>45</v>
      </c>
      <c r="C206" s="50"/>
      <c r="D206" s="49"/>
      <c r="E206" s="51" t="s">
        <v>46</v>
      </c>
      <c r="F206" s="54">
        <f t="shared" si="19"/>
        <v>3.8</v>
      </c>
      <c r="G206" s="54">
        <f t="shared" si="19"/>
        <v>3.8</v>
      </c>
      <c r="H206" s="344">
        <f t="shared" si="12"/>
        <v>100</v>
      </c>
      <c r="I206" s="344">
        <f t="shared" si="18"/>
        <v>1.327923791152533E-2</v>
      </c>
    </row>
    <row r="207" spans="1:9">
      <c r="A207" s="327"/>
      <c r="B207" s="49"/>
      <c r="C207" s="265" t="s">
        <v>438</v>
      </c>
      <c r="D207" s="265"/>
      <c r="E207" s="319" t="s">
        <v>439</v>
      </c>
      <c r="F207" s="54">
        <f t="shared" si="19"/>
        <v>3.8</v>
      </c>
      <c r="G207" s="54">
        <f t="shared" si="19"/>
        <v>3.8</v>
      </c>
      <c r="H207" s="344">
        <f t="shared" si="12"/>
        <v>100</v>
      </c>
      <c r="I207" s="344">
        <f t="shared" si="18"/>
        <v>1.327923791152533E-2</v>
      </c>
    </row>
    <row r="208" spans="1:9" ht="30">
      <c r="A208" s="327"/>
      <c r="B208" s="49"/>
      <c r="C208" s="83" t="s">
        <v>453</v>
      </c>
      <c r="D208" s="244"/>
      <c r="E208" s="295" t="s">
        <v>454</v>
      </c>
      <c r="F208" s="54">
        <f t="shared" si="19"/>
        <v>3.8</v>
      </c>
      <c r="G208" s="54">
        <f t="shared" si="19"/>
        <v>3.8</v>
      </c>
      <c r="H208" s="344">
        <f t="shared" si="12"/>
        <v>100</v>
      </c>
      <c r="I208" s="344">
        <f t="shared" si="18"/>
        <v>1.327923791152533E-2</v>
      </c>
    </row>
    <row r="209" spans="1:9">
      <c r="A209" s="327"/>
      <c r="B209" s="49"/>
      <c r="C209" s="264" t="s">
        <v>461</v>
      </c>
      <c r="D209" s="265"/>
      <c r="E209" s="51" t="s">
        <v>72</v>
      </c>
      <c r="F209" s="54">
        <f t="shared" si="19"/>
        <v>3.8</v>
      </c>
      <c r="G209" s="54">
        <f t="shared" si="19"/>
        <v>3.8</v>
      </c>
      <c r="H209" s="344">
        <f t="shared" si="12"/>
        <v>100</v>
      </c>
      <c r="I209" s="344">
        <f t="shared" si="18"/>
        <v>1.327923791152533E-2</v>
      </c>
    </row>
    <row r="210" spans="1:9" ht="30">
      <c r="A210" s="327"/>
      <c r="B210" s="49"/>
      <c r="C210" s="50"/>
      <c r="D210" s="49" t="s">
        <v>35</v>
      </c>
      <c r="E210" s="51" t="s">
        <v>174</v>
      </c>
      <c r="F210" s="54">
        <v>3.8</v>
      </c>
      <c r="G210" s="54">
        <v>3.8</v>
      </c>
      <c r="H210" s="344">
        <f t="shared" si="12"/>
        <v>100</v>
      </c>
      <c r="I210" s="344">
        <f t="shared" si="18"/>
        <v>1.327923791152533E-2</v>
      </c>
    </row>
    <row r="211" spans="1:9">
      <c r="A211" s="287">
        <v>493</v>
      </c>
      <c r="B211" s="49"/>
      <c r="C211" s="50"/>
      <c r="D211" s="49"/>
      <c r="E211" s="48" t="s">
        <v>70</v>
      </c>
      <c r="F211" s="328">
        <f t="shared" ref="F211:G215" si="20">F212</f>
        <v>107.30000000000001</v>
      </c>
      <c r="G211" s="328">
        <f t="shared" si="20"/>
        <v>106.6</v>
      </c>
      <c r="H211" s="344">
        <f t="shared" si="12"/>
        <v>99.347623485554507</v>
      </c>
      <c r="I211" s="344">
        <f t="shared" si="18"/>
        <v>0.37251756878121056</v>
      </c>
    </row>
    <row r="212" spans="1:9">
      <c r="A212" s="287"/>
      <c r="B212" s="49" t="s">
        <v>11</v>
      </c>
      <c r="C212" s="50" t="s">
        <v>10</v>
      </c>
      <c r="D212" s="49" t="s">
        <v>10</v>
      </c>
      <c r="E212" s="51" t="s">
        <v>58</v>
      </c>
      <c r="F212" s="329">
        <f t="shared" si="20"/>
        <v>107.30000000000001</v>
      </c>
      <c r="G212" s="329">
        <f t="shared" si="20"/>
        <v>106.6</v>
      </c>
      <c r="H212" s="344">
        <f t="shared" si="12"/>
        <v>99.347623485554507</v>
      </c>
      <c r="I212" s="344">
        <f t="shared" si="18"/>
        <v>0.37251756878121056</v>
      </c>
    </row>
    <row r="213" spans="1:9" ht="30">
      <c r="A213" s="327"/>
      <c r="B213" s="49" t="s">
        <v>12</v>
      </c>
      <c r="C213" s="50"/>
      <c r="D213" s="49" t="s">
        <v>10</v>
      </c>
      <c r="E213" s="51" t="s">
        <v>13</v>
      </c>
      <c r="F213" s="54">
        <f t="shared" si="20"/>
        <v>107.30000000000001</v>
      </c>
      <c r="G213" s="54">
        <f t="shared" si="20"/>
        <v>106.6</v>
      </c>
      <c r="H213" s="344">
        <f t="shared" si="12"/>
        <v>99.347623485554507</v>
      </c>
      <c r="I213" s="344">
        <f t="shared" si="18"/>
        <v>0.37251756878121056</v>
      </c>
    </row>
    <row r="214" spans="1:9">
      <c r="A214" s="327"/>
      <c r="B214" s="49"/>
      <c r="C214" s="265" t="s">
        <v>438</v>
      </c>
      <c r="D214" s="265"/>
      <c r="E214" s="319" t="s">
        <v>439</v>
      </c>
      <c r="F214" s="54">
        <f t="shared" si="20"/>
        <v>107.30000000000001</v>
      </c>
      <c r="G214" s="54">
        <f t="shared" si="20"/>
        <v>106.6</v>
      </c>
      <c r="H214" s="344">
        <f t="shared" si="12"/>
        <v>99.347623485554507</v>
      </c>
      <c r="I214" s="344">
        <f t="shared" si="18"/>
        <v>0.37251756878121056</v>
      </c>
    </row>
    <row r="215" spans="1:9" ht="15.75">
      <c r="A215" s="327"/>
      <c r="B215" s="49"/>
      <c r="C215" s="83" t="s">
        <v>440</v>
      </c>
      <c r="D215" s="330"/>
      <c r="E215" s="295" t="s">
        <v>441</v>
      </c>
      <c r="F215" s="54">
        <f t="shared" si="20"/>
        <v>107.30000000000001</v>
      </c>
      <c r="G215" s="54">
        <f t="shared" si="20"/>
        <v>106.6</v>
      </c>
      <c r="H215" s="344">
        <f t="shared" si="12"/>
        <v>99.347623485554507</v>
      </c>
      <c r="I215" s="344">
        <f t="shared" si="18"/>
        <v>0.37251756878121056</v>
      </c>
    </row>
    <row r="216" spans="1:9">
      <c r="A216" s="327"/>
      <c r="B216" s="53"/>
      <c r="C216" s="83" t="s">
        <v>444</v>
      </c>
      <c r="D216" s="295"/>
      <c r="E216" s="299" t="s">
        <v>1</v>
      </c>
      <c r="F216" s="331">
        <f>F217+F218</f>
        <v>107.30000000000001</v>
      </c>
      <c r="G216" s="331">
        <f>G217+G218</f>
        <v>106.6</v>
      </c>
      <c r="H216" s="344">
        <f t="shared" si="12"/>
        <v>99.347623485554507</v>
      </c>
      <c r="I216" s="344">
        <f t="shared" si="18"/>
        <v>0.37251756878121056</v>
      </c>
    </row>
    <row r="217" spans="1:9" ht="45">
      <c r="A217" s="327"/>
      <c r="B217" s="49"/>
      <c r="C217" s="83"/>
      <c r="D217" s="265" t="s">
        <v>31</v>
      </c>
      <c r="E217" s="270" t="s">
        <v>173</v>
      </c>
      <c r="F217" s="54">
        <v>80.900000000000006</v>
      </c>
      <c r="G217" s="54">
        <v>80.2</v>
      </c>
      <c r="H217" s="344">
        <f t="shared" si="12"/>
        <v>99.134734239802228</v>
      </c>
      <c r="I217" s="344">
        <f t="shared" si="18"/>
        <v>0.2802618106590346</v>
      </c>
    </row>
    <row r="218" spans="1:9" ht="30">
      <c r="A218" s="327"/>
      <c r="B218" s="49"/>
      <c r="C218" s="309"/>
      <c r="D218" s="49" t="s">
        <v>35</v>
      </c>
      <c r="E218" s="51" t="s">
        <v>174</v>
      </c>
      <c r="F218" s="54">
        <v>26.4</v>
      </c>
      <c r="G218" s="54">
        <v>26.4</v>
      </c>
      <c r="H218" s="344">
        <f t="shared" si="12"/>
        <v>100</v>
      </c>
      <c r="I218" s="344">
        <f t="shared" si="18"/>
        <v>9.2255758122175985E-2</v>
      </c>
    </row>
    <row r="219" spans="1:9">
      <c r="A219" s="327"/>
      <c r="B219" s="46" t="s">
        <v>10</v>
      </c>
      <c r="C219" s="47"/>
      <c r="D219" s="46"/>
      <c r="E219" s="72" t="s">
        <v>59</v>
      </c>
      <c r="F219" s="288">
        <f>F211+F10</f>
        <v>31735.8</v>
      </c>
      <c r="G219" s="288">
        <f>G211+G10</f>
        <v>28616.100000000002</v>
      </c>
      <c r="H219" s="344">
        <f t="shared" si="12"/>
        <v>90.169776719036548</v>
      </c>
      <c r="I219" s="344">
        <f t="shared" si="18"/>
        <v>100.00000000000003</v>
      </c>
    </row>
  </sheetData>
  <mergeCells count="5">
    <mergeCell ref="D1:I1"/>
    <mergeCell ref="D2:I2"/>
    <mergeCell ref="D3:I3"/>
    <mergeCell ref="D4:I4"/>
    <mergeCell ref="A6:I6"/>
  </mergeCells>
  <pageMargins left="0.59055118110236227" right="0.35433070866141736" top="0.27559055118110237" bottom="0.31496062992125984" header="0.11811023622047245" footer="0.11811023622047245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H9" sqref="H9"/>
    </sheetView>
  </sheetViews>
  <sheetFormatPr defaultRowHeight="15.75"/>
  <cols>
    <col min="1" max="1" width="9.140625" style="2"/>
    <col min="2" max="2" width="24.140625" style="2" customWidth="1"/>
    <col min="3" max="3" width="52.42578125" style="186" bestFit="1" customWidth="1"/>
    <col min="4" max="4" width="11.7109375" style="2" customWidth="1"/>
    <col min="5" max="5" width="10.140625" style="2" customWidth="1"/>
    <col min="6" max="16384" width="9.140625" style="2"/>
  </cols>
  <sheetData>
    <row r="1" spans="1:5">
      <c r="C1" s="393" t="s">
        <v>168</v>
      </c>
      <c r="D1" s="376"/>
      <c r="E1" s="383"/>
    </row>
    <row r="2" spans="1:5">
      <c r="C2" s="393" t="s">
        <v>148</v>
      </c>
      <c r="D2" s="393"/>
      <c r="E2" s="383"/>
    </row>
    <row r="3" spans="1:5">
      <c r="C3" s="393" t="s">
        <v>67</v>
      </c>
      <c r="D3" s="376"/>
      <c r="E3" s="383"/>
    </row>
    <row r="4" spans="1:5">
      <c r="C4" s="393"/>
      <c r="D4" s="393"/>
      <c r="E4" s="383"/>
    </row>
    <row r="5" spans="1:5">
      <c r="B5" s="1"/>
      <c r="C5" s="180"/>
      <c r="D5" s="3"/>
      <c r="E5" s="1"/>
    </row>
    <row r="6" spans="1:5" ht="46.5" customHeight="1">
      <c r="B6" s="391" t="s">
        <v>534</v>
      </c>
      <c r="C6" s="391"/>
      <c r="D6" s="392"/>
      <c r="E6" s="383"/>
    </row>
    <row r="7" spans="1:5" ht="16.5" customHeight="1">
      <c r="B7" s="4"/>
      <c r="C7" s="181"/>
      <c r="D7" s="5"/>
      <c r="E7" s="1"/>
    </row>
    <row r="8" spans="1:5" ht="15.75" customHeight="1">
      <c r="A8" s="389" t="s">
        <v>250</v>
      </c>
      <c r="B8" s="390"/>
      <c r="C8" s="394" t="s">
        <v>244</v>
      </c>
      <c r="D8" s="396" t="s">
        <v>253</v>
      </c>
      <c r="E8" s="398" t="s">
        <v>254</v>
      </c>
    </row>
    <row r="9" spans="1:5" ht="50.1" customHeight="1">
      <c r="A9" s="172" t="s">
        <v>251</v>
      </c>
      <c r="B9" s="173" t="s">
        <v>252</v>
      </c>
      <c r="C9" s="395"/>
      <c r="D9" s="397"/>
      <c r="E9" s="399"/>
    </row>
    <row r="10" spans="1:5" s="176" customFormat="1" ht="50.1" customHeight="1">
      <c r="A10" s="175">
        <v>495</v>
      </c>
      <c r="B10" s="175"/>
      <c r="C10" s="182" t="s">
        <v>53</v>
      </c>
      <c r="D10" s="177">
        <f>D11</f>
        <v>956.09999999999854</v>
      </c>
      <c r="E10" s="177">
        <f>E11</f>
        <v>-2209.4000000000015</v>
      </c>
    </row>
    <row r="11" spans="1:5" ht="35.1" customHeight="1">
      <c r="A11" s="178"/>
      <c r="B11" s="174" t="s">
        <v>76</v>
      </c>
      <c r="C11" s="183" t="s">
        <v>77</v>
      </c>
      <c r="D11" s="8">
        <f>D15+D19</f>
        <v>956.09999999999854</v>
      </c>
      <c r="E11" s="8">
        <f>E15+E19</f>
        <v>-2209.4000000000015</v>
      </c>
    </row>
    <row r="12" spans="1:5" ht="31.5">
      <c r="A12" s="178"/>
      <c r="B12" s="6" t="s">
        <v>86</v>
      </c>
      <c r="C12" s="184" t="s">
        <v>87</v>
      </c>
      <c r="D12" s="7">
        <v>-30799.7</v>
      </c>
      <c r="E12" s="7">
        <v>-30825.5</v>
      </c>
    </row>
    <row r="13" spans="1:5" ht="31.5">
      <c r="A13" s="178"/>
      <c r="B13" s="6" t="s">
        <v>88</v>
      </c>
      <c r="C13" s="184" t="s">
        <v>89</v>
      </c>
      <c r="D13" s="7">
        <f t="shared" ref="D13:E15" si="0">D12</f>
        <v>-30799.7</v>
      </c>
      <c r="E13" s="7">
        <f t="shared" si="0"/>
        <v>-30825.5</v>
      </c>
    </row>
    <row r="14" spans="1:5" ht="35.1" customHeight="1">
      <c r="A14" s="178"/>
      <c r="B14" s="6" t="s">
        <v>90</v>
      </c>
      <c r="C14" s="184" t="s">
        <v>91</v>
      </c>
      <c r="D14" s="7">
        <f t="shared" si="0"/>
        <v>-30799.7</v>
      </c>
      <c r="E14" s="7">
        <f t="shared" si="0"/>
        <v>-30825.5</v>
      </c>
    </row>
    <row r="15" spans="1:5" ht="35.1" customHeight="1">
      <c r="A15" s="178"/>
      <c r="B15" s="6" t="s">
        <v>92</v>
      </c>
      <c r="C15" s="184" t="s">
        <v>93</v>
      </c>
      <c r="D15" s="7">
        <f t="shared" si="0"/>
        <v>-30799.7</v>
      </c>
      <c r="E15" s="7">
        <f t="shared" si="0"/>
        <v>-30825.5</v>
      </c>
    </row>
    <row r="16" spans="1:5" ht="20.25" customHeight="1">
      <c r="A16" s="178"/>
      <c r="B16" s="6" t="s">
        <v>78</v>
      </c>
      <c r="C16" s="184" t="s">
        <v>79</v>
      </c>
      <c r="D16" s="8">
        <v>31755.8</v>
      </c>
      <c r="E16" s="8">
        <v>28616.1</v>
      </c>
    </row>
    <row r="17" spans="1:5" ht="20.25" customHeight="1">
      <c r="A17" s="178"/>
      <c r="B17" s="6" t="s">
        <v>80</v>
      </c>
      <c r="C17" s="184" t="s">
        <v>81</v>
      </c>
      <c r="D17" s="8">
        <f t="shared" ref="D17:E18" si="1">D16</f>
        <v>31755.8</v>
      </c>
      <c r="E17" s="8">
        <f t="shared" si="1"/>
        <v>28616.1</v>
      </c>
    </row>
    <row r="18" spans="1:5" ht="35.1" customHeight="1">
      <c r="A18" s="178"/>
      <c r="B18" s="6" t="s">
        <v>82</v>
      </c>
      <c r="C18" s="184" t="s">
        <v>83</v>
      </c>
      <c r="D18" s="7">
        <f>D17</f>
        <v>31755.8</v>
      </c>
      <c r="E18" s="7">
        <f t="shared" si="1"/>
        <v>28616.1</v>
      </c>
    </row>
    <row r="19" spans="1:5" ht="35.1" customHeight="1">
      <c r="A19" s="178"/>
      <c r="B19" s="6" t="s">
        <v>84</v>
      </c>
      <c r="C19" s="184" t="s">
        <v>85</v>
      </c>
      <c r="D19" s="7">
        <f>D18</f>
        <v>31755.8</v>
      </c>
      <c r="E19" s="7">
        <f>E18</f>
        <v>28616.1</v>
      </c>
    </row>
    <row r="20" spans="1:5" ht="28.5">
      <c r="A20" s="178"/>
      <c r="B20" s="178"/>
      <c r="C20" s="185" t="s">
        <v>255</v>
      </c>
      <c r="D20" s="179">
        <f>D10</f>
        <v>956.09999999999854</v>
      </c>
      <c r="E20" s="179">
        <f>E10</f>
        <v>-2209.4000000000015</v>
      </c>
    </row>
    <row r="21" spans="1:5" ht="20.25" customHeight="1"/>
    <row r="22" spans="1:5" ht="35.1" customHeight="1"/>
    <row r="23" spans="1:5" ht="35.1" customHeight="1"/>
  </sheetData>
  <mergeCells count="9">
    <mergeCell ref="A8:B8"/>
    <mergeCell ref="B6:E6"/>
    <mergeCell ref="C1:E1"/>
    <mergeCell ref="C2:E2"/>
    <mergeCell ref="C3:E3"/>
    <mergeCell ref="C4:E4"/>
    <mergeCell ref="C8:C9"/>
    <mergeCell ref="D8:D9"/>
    <mergeCell ref="E8:E9"/>
  </mergeCells>
  <phoneticPr fontId="48" type="noConversion"/>
  <pageMargins left="0.78740157480314965" right="0.59055118110236227" top="0.59055118110236227" bottom="0.27559055118110237" header="0.15748031496062992" footer="0.35433070866141736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view="pageBreakPreview" zoomScaleNormal="75" zoomScaleSheetLayoutView="100" workbookViewId="0">
      <selection activeCell="A8" sqref="A8"/>
    </sheetView>
  </sheetViews>
  <sheetFormatPr defaultColWidth="8.85546875" defaultRowHeight="12.75"/>
  <cols>
    <col min="1" max="1" width="46.7109375" style="131" customWidth="1"/>
    <col min="2" max="2" width="16.85546875" style="131" customWidth="1"/>
    <col min="3" max="3" width="23.85546875" style="131" customWidth="1"/>
    <col min="4" max="256" width="8.85546875" style="131"/>
    <col min="257" max="257" width="46.7109375" style="131" customWidth="1"/>
    <col min="258" max="258" width="16.85546875" style="131" customWidth="1"/>
    <col min="259" max="259" width="23.85546875" style="131" customWidth="1"/>
    <col min="260" max="512" width="8.85546875" style="131"/>
    <col min="513" max="513" width="46.7109375" style="131" customWidth="1"/>
    <col min="514" max="514" width="16.85546875" style="131" customWidth="1"/>
    <col min="515" max="515" width="23.85546875" style="131" customWidth="1"/>
    <col min="516" max="768" width="8.85546875" style="131"/>
    <col min="769" max="769" width="46.7109375" style="131" customWidth="1"/>
    <col min="770" max="770" width="16.85546875" style="131" customWidth="1"/>
    <col min="771" max="771" width="23.85546875" style="131" customWidth="1"/>
    <col min="772" max="1024" width="8.85546875" style="131"/>
    <col min="1025" max="1025" width="46.7109375" style="131" customWidth="1"/>
    <col min="1026" max="1026" width="16.85546875" style="131" customWidth="1"/>
    <col min="1027" max="1027" width="23.85546875" style="131" customWidth="1"/>
    <col min="1028" max="1280" width="8.85546875" style="131"/>
    <col min="1281" max="1281" width="46.7109375" style="131" customWidth="1"/>
    <col min="1282" max="1282" width="16.85546875" style="131" customWidth="1"/>
    <col min="1283" max="1283" width="23.85546875" style="131" customWidth="1"/>
    <col min="1284" max="1536" width="8.85546875" style="131"/>
    <col min="1537" max="1537" width="46.7109375" style="131" customWidth="1"/>
    <col min="1538" max="1538" width="16.85546875" style="131" customWidth="1"/>
    <col min="1539" max="1539" width="23.85546875" style="131" customWidth="1"/>
    <col min="1540" max="1792" width="8.85546875" style="131"/>
    <col min="1793" max="1793" width="46.7109375" style="131" customWidth="1"/>
    <col min="1794" max="1794" width="16.85546875" style="131" customWidth="1"/>
    <col min="1795" max="1795" width="23.85546875" style="131" customWidth="1"/>
    <col min="1796" max="2048" width="8.85546875" style="131"/>
    <col min="2049" max="2049" width="46.7109375" style="131" customWidth="1"/>
    <col min="2050" max="2050" width="16.85546875" style="131" customWidth="1"/>
    <col min="2051" max="2051" width="23.85546875" style="131" customWidth="1"/>
    <col min="2052" max="2304" width="8.85546875" style="131"/>
    <col min="2305" max="2305" width="46.7109375" style="131" customWidth="1"/>
    <col min="2306" max="2306" width="16.85546875" style="131" customWidth="1"/>
    <col min="2307" max="2307" width="23.85546875" style="131" customWidth="1"/>
    <col min="2308" max="2560" width="8.85546875" style="131"/>
    <col min="2561" max="2561" width="46.7109375" style="131" customWidth="1"/>
    <col min="2562" max="2562" width="16.85546875" style="131" customWidth="1"/>
    <col min="2563" max="2563" width="23.85546875" style="131" customWidth="1"/>
    <col min="2564" max="2816" width="8.85546875" style="131"/>
    <col min="2817" max="2817" width="46.7109375" style="131" customWidth="1"/>
    <col min="2818" max="2818" width="16.85546875" style="131" customWidth="1"/>
    <col min="2819" max="2819" width="23.85546875" style="131" customWidth="1"/>
    <col min="2820" max="3072" width="8.85546875" style="131"/>
    <col min="3073" max="3073" width="46.7109375" style="131" customWidth="1"/>
    <col min="3074" max="3074" width="16.85546875" style="131" customWidth="1"/>
    <col min="3075" max="3075" width="23.85546875" style="131" customWidth="1"/>
    <col min="3076" max="3328" width="8.85546875" style="131"/>
    <col min="3329" max="3329" width="46.7109375" style="131" customWidth="1"/>
    <col min="3330" max="3330" width="16.85546875" style="131" customWidth="1"/>
    <col min="3331" max="3331" width="23.85546875" style="131" customWidth="1"/>
    <col min="3332" max="3584" width="8.85546875" style="131"/>
    <col min="3585" max="3585" width="46.7109375" style="131" customWidth="1"/>
    <col min="3586" max="3586" width="16.85546875" style="131" customWidth="1"/>
    <col min="3587" max="3587" width="23.85546875" style="131" customWidth="1"/>
    <col min="3588" max="3840" width="8.85546875" style="131"/>
    <col min="3841" max="3841" width="46.7109375" style="131" customWidth="1"/>
    <col min="3842" max="3842" width="16.85546875" style="131" customWidth="1"/>
    <col min="3843" max="3843" width="23.85546875" style="131" customWidth="1"/>
    <col min="3844" max="4096" width="8.85546875" style="131"/>
    <col min="4097" max="4097" width="46.7109375" style="131" customWidth="1"/>
    <col min="4098" max="4098" width="16.85546875" style="131" customWidth="1"/>
    <col min="4099" max="4099" width="23.85546875" style="131" customWidth="1"/>
    <col min="4100" max="4352" width="8.85546875" style="131"/>
    <col min="4353" max="4353" width="46.7109375" style="131" customWidth="1"/>
    <col min="4354" max="4354" width="16.85546875" style="131" customWidth="1"/>
    <col min="4355" max="4355" width="23.85546875" style="131" customWidth="1"/>
    <col min="4356" max="4608" width="8.85546875" style="131"/>
    <col min="4609" max="4609" width="46.7109375" style="131" customWidth="1"/>
    <col min="4610" max="4610" width="16.85546875" style="131" customWidth="1"/>
    <col min="4611" max="4611" width="23.85546875" style="131" customWidth="1"/>
    <col min="4612" max="4864" width="8.85546875" style="131"/>
    <col min="4865" max="4865" width="46.7109375" style="131" customWidth="1"/>
    <col min="4866" max="4866" width="16.85546875" style="131" customWidth="1"/>
    <col min="4867" max="4867" width="23.85546875" style="131" customWidth="1"/>
    <col min="4868" max="5120" width="8.85546875" style="131"/>
    <col min="5121" max="5121" width="46.7109375" style="131" customWidth="1"/>
    <col min="5122" max="5122" width="16.85546875" style="131" customWidth="1"/>
    <col min="5123" max="5123" width="23.85546875" style="131" customWidth="1"/>
    <col min="5124" max="5376" width="8.85546875" style="131"/>
    <col min="5377" max="5377" width="46.7109375" style="131" customWidth="1"/>
    <col min="5378" max="5378" width="16.85546875" style="131" customWidth="1"/>
    <col min="5379" max="5379" width="23.85546875" style="131" customWidth="1"/>
    <col min="5380" max="5632" width="8.85546875" style="131"/>
    <col min="5633" max="5633" width="46.7109375" style="131" customWidth="1"/>
    <col min="5634" max="5634" width="16.85546875" style="131" customWidth="1"/>
    <col min="5635" max="5635" width="23.85546875" style="131" customWidth="1"/>
    <col min="5636" max="5888" width="8.85546875" style="131"/>
    <col min="5889" max="5889" width="46.7109375" style="131" customWidth="1"/>
    <col min="5890" max="5890" width="16.85546875" style="131" customWidth="1"/>
    <col min="5891" max="5891" width="23.85546875" style="131" customWidth="1"/>
    <col min="5892" max="6144" width="8.85546875" style="131"/>
    <col min="6145" max="6145" width="46.7109375" style="131" customWidth="1"/>
    <col min="6146" max="6146" width="16.85546875" style="131" customWidth="1"/>
    <col min="6147" max="6147" width="23.85546875" style="131" customWidth="1"/>
    <col min="6148" max="6400" width="8.85546875" style="131"/>
    <col min="6401" max="6401" width="46.7109375" style="131" customWidth="1"/>
    <col min="6402" max="6402" width="16.85546875" style="131" customWidth="1"/>
    <col min="6403" max="6403" width="23.85546875" style="131" customWidth="1"/>
    <col min="6404" max="6656" width="8.85546875" style="131"/>
    <col min="6657" max="6657" width="46.7109375" style="131" customWidth="1"/>
    <col min="6658" max="6658" width="16.85546875" style="131" customWidth="1"/>
    <col min="6659" max="6659" width="23.85546875" style="131" customWidth="1"/>
    <col min="6660" max="6912" width="8.85546875" style="131"/>
    <col min="6913" max="6913" width="46.7109375" style="131" customWidth="1"/>
    <col min="6914" max="6914" width="16.85546875" style="131" customWidth="1"/>
    <col min="6915" max="6915" width="23.85546875" style="131" customWidth="1"/>
    <col min="6916" max="7168" width="8.85546875" style="131"/>
    <col min="7169" max="7169" width="46.7109375" style="131" customWidth="1"/>
    <col min="7170" max="7170" width="16.85546875" style="131" customWidth="1"/>
    <col min="7171" max="7171" width="23.85546875" style="131" customWidth="1"/>
    <col min="7172" max="7424" width="8.85546875" style="131"/>
    <col min="7425" max="7425" width="46.7109375" style="131" customWidth="1"/>
    <col min="7426" max="7426" width="16.85546875" style="131" customWidth="1"/>
    <col min="7427" max="7427" width="23.85546875" style="131" customWidth="1"/>
    <col min="7428" max="7680" width="8.85546875" style="131"/>
    <col min="7681" max="7681" width="46.7109375" style="131" customWidth="1"/>
    <col min="7682" max="7682" width="16.85546875" style="131" customWidth="1"/>
    <col min="7683" max="7683" width="23.85546875" style="131" customWidth="1"/>
    <col min="7684" max="7936" width="8.85546875" style="131"/>
    <col min="7937" max="7937" width="46.7109375" style="131" customWidth="1"/>
    <col min="7938" max="7938" width="16.85546875" style="131" customWidth="1"/>
    <col min="7939" max="7939" width="23.85546875" style="131" customWidth="1"/>
    <col min="7940" max="8192" width="8.85546875" style="131"/>
    <col min="8193" max="8193" width="46.7109375" style="131" customWidth="1"/>
    <col min="8194" max="8194" width="16.85546875" style="131" customWidth="1"/>
    <col min="8195" max="8195" width="23.85546875" style="131" customWidth="1"/>
    <col min="8196" max="8448" width="8.85546875" style="131"/>
    <col min="8449" max="8449" width="46.7109375" style="131" customWidth="1"/>
    <col min="8450" max="8450" width="16.85546875" style="131" customWidth="1"/>
    <col min="8451" max="8451" width="23.85546875" style="131" customWidth="1"/>
    <col min="8452" max="8704" width="8.85546875" style="131"/>
    <col min="8705" max="8705" width="46.7109375" style="131" customWidth="1"/>
    <col min="8706" max="8706" width="16.85546875" style="131" customWidth="1"/>
    <col min="8707" max="8707" width="23.85546875" style="131" customWidth="1"/>
    <col min="8708" max="8960" width="8.85546875" style="131"/>
    <col min="8961" max="8961" width="46.7109375" style="131" customWidth="1"/>
    <col min="8962" max="8962" width="16.85546875" style="131" customWidth="1"/>
    <col min="8963" max="8963" width="23.85546875" style="131" customWidth="1"/>
    <col min="8964" max="9216" width="8.85546875" style="131"/>
    <col min="9217" max="9217" width="46.7109375" style="131" customWidth="1"/>
    <col min="9218" max="9218" width="16.85546875" style="131" customWidth="1"/>
    <col min="9219" max="9219" width="23.85546875" style="131" customWidth="1"/>
    <col min="9220" max="9472" width="8.85546875" style="131"/>
    <col min="9473" max="9473" width="46.7109375" style="131" customWidth="1"/>
    <col min="9474" max="9474" width="16.85546875" style="131" customWidth="1"/>
    <col min="9475" max="9475" width="23.85546875" style="131" customWidth="1"/>
    <col min="9476" max="9728" width="8.85546875" style="131"/>
    <col min="9729" max="9729" width="46.7109375" style="131" customWidth="1"/>
    <col min="9730" max="9730" width="16.85546875" style="131" customWidth="1"/>
    <col min="9731" max="9731" width="23.85546875" style="131" customWidth="1"/>
    <col min="9732" max="9984" width="8.85546875" style="131"/>
    <col min="9985" max="9985" width="46.7109375" style="131" customWidth="1"/>
    <col min="9986" max="9986" width="16.85546875" style="131" customWidth="1"/>
    <col min="9987" max="9987" width="23.85546875" style="131" customWidth="1"/>
    <col min="9988" max="10240" width="8.85546875" style="131"/>
    <col min="10241" max="10241" width="46.7109375" style="131" customWidth="1"/>
    <col min="10242" max="10242" width="16.85546875" style="131" customWidth="1"/>
    <col min="10243" max="10243" width="23.85546875" style="131" customWidth="1"/>
    <col min="10244" max="10496" width="8.85546875" style="131"/>
    <col min="10497" max="10497" width="46.7109375" style="131" customWidth="1"/>
    <col min="10498" max="10498" width="16.85546875" style="131" customWidth="1"/>
    <col min="10499" max="10499" width="23.85546875" style="131" customWidth="1"/>
    <col min="10500" max="10752" width="8.85546875" style="131"/>
    <col min="10753" max="10753" width="46.7109375" style="131" customWidth="1"/>
    <col min="10754" max="10754" width="16.85546875" style="131" customWidth="1"/>
    <col min="10755" max="10755" width="23.85546875" style="131" customWidth="1"/>
    <col min="10756" max="11008" width="8.85546875" style="131"/>
    <col min="11009" max="11009" width="46.7109375" style="131" customWidth="1"/>
    <col min="11010" max="11010" width="16.85546875" style="131" customWidth="1"/>
    <col min="11011" max="11011" width="23.85546875" style="131" customWidth="1"/>
    <col min="11012" max="11264" width="8.85546875" style="131"/>
    <col min="11265" max="11265" width="46.7109375" style="131" customWidth="1"/>
    <col min="11266" max="11266" width="16.85546875" style="131" customWidth="1"/>
    <col min="11267" max="11267" width="23.85546875" style="131" customWidth="1"/>
    <col min="11268" max="11520" width="8.85546875" style="131"/>
    <col min="11521" max="11521" width="46.7109375" style="131" customWidth="1"/>
    <col min="11522" max="11522" width="16.85546875" style="131" customWidth="1"/>
    <col min="11523" max="11523" width="23.85546875" style="131" customWidth="1"/>
    <col min="11524" max="11776" width="8.85546875" style="131"/>
    <col min="11777" max="11777" width="46.7109375" style="131" customWidth="1"/>
    <col min="11778" max="11778" width="16.85546875" style="131" customWidth="1"/>
    <col min="11779" max="11779" width="23.85546875" style="131" customWidth="1"/>
    <col min="11780" max="12032" width="8.85546875" style="131"/>
    <col min="12033" max="12033" width="46.7109375" style="131" customWidth="1"/>
    <col min="12034" max="12034" width="16.85546875" style="131" customWidth="1"/>
    <col min="12035" max="12035" width="23.85546875" style="131" customWidth="1"/>
    <col min="12036" max="12288" width="8.85546875" style="131"/>
    <col min="12289" max="12289" width="46.7109375" style="131" customWidth="1"/>
    <col min="12290" max="12290" width="16.85546875" style="131" customWidth="1"/>
    <col min="12291" max="12291" width="23.85546875" style="131" customWidth="1"/>
    <col min="12292" max="12544" width="8.85546875" style="131"/>
    <col min="12545" max="12545" width="46.7109375" style="131" customWidth="1"/>
    <col min="12546" max="12546" width="16.85546875" style="131" customWidth="1"/>
    <col min="12547" max="12547" width="23.85546875" style="131" customWidth="1"/>
    <col min="12548" max="12800" width="8.85546875" style="131"/>
    <col min="12801" max="12801" width="46.7109375" style="131" customWidth="1"/>
    <col min="12802" max="12802" width="16.85546875" style="131" customWidth="1"/>
    <col min="12803" max="12803" width="23.85546875" style="131" customWidth="1"/>
    <col min="12804" max="13056" width="8.85546875" style="131"/>
    <col min="13057" max="13057" width="46.7109375" style="131" customWidth="1"/>
    <col min="13058" max="13058" width="16.85546875" style="131" customWidth="1"/>
    <col min="13059" max="13059" width="23.85546875" style="131" customWidth="1"/>
    <col min="13060" max="13312" width="8.85546875" style="131"/>
    <col min="13313" max="13313" width="46.7109375" style="131" customWidth="1"/>
    <col min="13314" max="13314" width="16.85546875" style="131" customWidth="1"/>
    <col min="13315" max="13315" width="23.85546875" style="131" customWidth="1"/>
    <col min="13316" max="13568" width="8.85546875" style="131"/>
    <col min="13569" max="13569" width="46.7109375" style="131" customWidth="1"/>
    <col min="13570" max="13570" width="16.85546875" style="131" customWidth="1"/>
    <col min="13571" max="13571" width="23.85546875" style="131" customWidth="1"/>
    <col min="13572" max="13824" width="8.85546875" style="131"/>
    <col min="13825" max="13825" width="46.7109375" style="131" customWidth="1"/>
    <col min="13826" max="13826" width="16.85546875" style="131" customWidth="1"/>
    <col min="13827" max="13827" width="23.85546875" style="131" customWidth="1"/>
    <col min="13828" max="14080" width="8.85546875" style="131"/>
    <col min="14081" max="14081" width="46.7109375" style="131" customWidth="1"/>
    <col min="14082" max="14082" width="16.85546875" style="131" customWidth="1"/>
    <col min="14083" max="14083" width="23.85546875" style="131" customWidth="1"/>
    <col min="14084" max="14336" width="8.85546875" style="131"/>
    <col min="14337" max="14337" width="46.7109375" style="131" customWidth="1"/>
    <col min="14338" max="14338" width="16.85546875" style="131" customWidth="1"/>
    <col min="14339" max="14339" width="23.85546875" style="131" customWidth="1"/>
    <col min="14340" max="14592" width="8.85546875" style="131"/>
    <col min="14593" max="14593" width="46.7109375" style="131" customWidth="1"/>
    <col min="14594" max="14594" width="16.85546875" style="131" customWidth="1"/>
    <col min="14595" max="14595" width="23.85546875" style="131" customWidth="1"/>
    <col min="14596" max="14848" width="8.85546875" style="131"/>
    <col min="14849" max="14849" width="46.7109375" style="131" customWidth="1"/>
    <col min="14850" max="14850" width="16.85546875" style="131" customWidth="1"/>
    <col min="14851" max="14851" width="23.85546875" style="131" customWidth="1"/>
    <col min="14852" max="15104" width="8.85546875" style="131"/>
    <col min="15105" max="15105" width="46.7109375" style="131" customWidth="1"/>
    <col min="15106" max="15106" width="16.85546875" style="131" customWidth="1"/>
    <col min="15107" max="15107" width="23.85546875" style="131" customWidth="1"/>
    <col min="15108" max="15360" width="8.85546875" style="131"/>
    <col min="15361" max="15361" width="46.7109375" style="131" customWidth="1"/>
    <col min="15362" max="15362" width="16.85546875" style="131" customWidth="1"/>
    <col min="15363" max="15363" width="23.85546875" style="131" customWidth="1"/>
    <col min="15364" max="15616" width="8.85546875" style="131"/>
    <col min="15617" max="15617" width="46.7109375" style="131" customWidth="1"/>
    <col min="15618" max="15618" width="16.85546875" style="131" customWidth="1"/>
    <col min="15619" max="15619" width="23.85546875" style="131" customWidth="1"/>
    <col min="15620" max="15872" width="8.85546875" style="131"/>
    <col min="15873" max="15873" width="46.7109375" style="131" customWidth="1"/>
    <col min="15874" max="15874" width="16.85546875" style="131" customWidth="1"/>
    <col min="15875" max="15875" width="23.85546875" style="131" customWidth="1"/>
    <col min="15876" max="16128" width="8.85546875" style="131"/>
    <col min="16129" max="16129" width="46.7109375" style="131" customWidth="1"/>
    <col min="16130" max="16130" width="16.85546875" style="131" customWidth="1"/>
    <col min="16131" max="16131" width="23.85546875" style="131" customWidth="1"/>
    <col min="16132" max="16384" width="8.85546875" style="131"/>
  </cols>
  <sheetData>
    <row r="1" spans="1:3">
      <c r="C1" s="189" t="s">
        <v>259</v>
      </c>
    </row>
    <row r="2" spans="1:3">
      <c r="C2" s="187" t="s">
        <v>149</v>
      </c>
    </row>
    <row r="3" spans="1:3">
      <c r="C3" s="187" t="s">
        <v>67</v>
      </c>
    </row>
    <row r="4" spans="1:3">
      <c r="C4" s="187"/>
    </row>
    <row r="7" spans="1:3" ht="51" customHeight="1">
      <c r="A7" s="400" t="s">
        <v>540</v>
      </c>
      <c r="B7" s="400"/>
      <c r="C7" s="400"/>
    </row>
    <row r="8" spans="1:3" ht="22.5" customHeight="1"/>
    <row r="9" spans="1:3" s="133" customFormat="1" ht="70.5" customHeight="1">
      <c r="A9" s="135" t="s">
        <v>222</v>
      </c>
      <c r="B9" s="192" t="s">
        <v>482</v>
      </c>
      <c r="C9" s="135" t="s">
        <v>256</v>
      </c>
    </row>
    <row r="10" spans="1:3">
      <c r="A10" s="137">
        <v>1</v>
      </c>
      <c r="B10" s="137">
        <v>2</v>
      </c>
      <c r="C10" s="137">
        <v>3</v>
      </c>
    </row>
    <row r="11" spans="1:3" ht="20.25" customHeight="1">
      <c r="A11" s="138" t="s">
        <v>233</v>
      </c>
      <c r="B11" s="137">
        <v>0</v>
      </c>
      <c r="C11" s="137">
        <v>0</v>
      </c>
    </row>
    <row r="12" spans="1:3" ht="52.5" customHeight="1">
      <c r="A12" s="139" t="s">
        <v>234</v>
      </c>
      <c r="B12" s="137">
        <v>0</v>
      </c>
      <c r="C12" s="137">
        <v>0</v>
      </c>
    </row>
    <row r="13" spans="1:3" ht="44.25" customHeight="1">
      <c r="A13" s="139" t="s">
        <v>240</v>
      </c>
      <c r="B13" s="137">
        <v>0</v>
      </c>
      <c r="C13" s="137">
        <v>0</v>
      </c>
    </row>
    <row r="14" spans="1:3" ht="34.5" customHeight="1">
      <c r="A14" s="139" t="s">
        <v>241</v>
      </c>
      <c r="B14" s="137">
        <v>0</v>
      </c>
      <c r="C14" s="137">
        <v>0</v>
      </c>
    </row>
    <row r="15" spans="1:3" ht="48" customHeight="1">
      <c r="A15" s="141" t="s">
        <v>258</v>
      </c>
      <c r="B15" s="137">
        <v>0</v>
      </c>
      <c r="C15" s="137">
        <v>0</v>
      </c>
    </row>
    <row r="16" spans="1:3" ht="21.75" customHeight="1">
      <c r="A16" s="188" t="s">
        <v>257</v>
      </c>
      <c r="B16" s="146">
        <v>0</v>
      </c>
      <c r="C16" s="146">
        <v>0</v>
      </c>
    </row>
    <row r="17" spans="1:3" ht="24.75" customHeight="1">
      <c r="A17" s="147"/>
      <c r="B17" s="148"/>
      <c r="C17" s="148"/>
    </row>
    <row r="18" spans="1:3" ht="13.5" customHeight="1">
      <c r="B18" s="148"/>
      <c r="C18" s="148"/>
    </row>
    <row r="19" spans="1:3">
      <c r="A19" s="401"/>
      <c r="B19" s="402"/>
      <c r="C19" s="402"/>
    </row>
    <row r="20" spans="1:3">
      <c r="A20" s="149"/>
    </row>
    <row r="21" spans="1:3">
      <c r="A21" s="150"/>
    </row>
    <row r="22" spans="1:3">
      <c r="A22" s="150"/>
    </row>
    <row r="23" spans="1:3">
      <c r="A23" s="151"/>
    </row>
    <row r="24" spans="1:3">
      <c r="A24" s="149"/>
    </row>
    <row r="25" spans="1:3">
      <c r="A25" s="152"/>
    </row>
    <row r="26" spans="1:3">
      <c r="A26" s="151"/>
    </row>
    <row r="27" spans="1:3">
      <c r="A27" s="150"/>
    </row>
    <row r="28" spans="1:3">
      <c r="A28" s="151"/>
    </row>
    <row r="29" spans="1:3">
      <c r="A29" s="153"/>
    </row>
    <row r="30" spans="1:3">
      <c r="A30" s="152"/>
    </row>
    <row r="31" spans="1:3">
      <c r="A31" s="151"/>
    </row>
    <row r="32" spans="1:3">
      <c r="A32" s="150"/>
    </row>
    <row r="33" spans="1:3">
      <c r="A33" s="151"/>
    </row>
    <row r="34" spans="1:3">
      <c r="A34" s="152"/>
    </row>
    <row r="35" spans="1:3">
      <c r="A35" s="154"/>
    </row>
    <row r="36" spans="1:3">
      <c r="A36" s="155"/>
    </row>
    <row r="37" spans="1:3">
      <c r="A37" s="155"/>
    </row>
    <row r="38" spans="1:3">
      <c r="A38" s="155"/>
      <c r="B38" s="147"/>
      <c r="C38" s="147"/>
    </row>
    <row r="39" spans="1:3">
      <c r="A39" s="154"/>
      <c r="B39" s="147"/>
      <c r="C39" s="147"/>
    </row>
    <row r="40" spans="1:3">
      <c r="A40" s="147"/>
      <c r="B40" s="147"/>
      <c r="C40" s="147"/>
    </row>
    <row r="41" spans="1:3">
      <c r="A41" s="147"/>
      <c r="B41" s="147"/>
      <c r="C41" s="147"/>
    </row>
    <row r="42" spans="1:3">
      <c r="A42" s="147"/>
      <c r="B42" s="147"/>
      <c r="C42" s="147"/>
    </row>
    <row r="43" spans="1:3">
      <c r="A43" s="147"/>
      <c r="B43" s="147"/>
      <c r="C43" s="147"/>
    </row>
    <row r="44" spans="1:3">
      <c r="A44" s="147"/>
      <c r="B44" s="147"/>
      <c r="C44" s="147"/>
    </row>
  </sheetData>
  <mergeCells count="2">
    <mergeCell ref="A7:C7"/>
    <mergeCell ref="A19:C19"/>
  </mergeCells>
  <pageMargins left="0.86614173228346458" right="0.15748031496062992" top="0.47244094488188981" bottom="0.19685039370078741" header="0.2362204724409449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6" sqref="E6"/>
    </sheetView>
  </sheetViews>
  <sheetFormatPr defaultRowHeight="12.75"/>
  <cols>
    <col min="1" max="1" width="8.5703125" style="29" customWidth="1"/>
    <col min="2" max="2" width="33.42578125" style="29" customWidth="1"/>
    <col min="3" max="3" width="8.7109375" style="29" bestFit="1" customWidth="1"/>
    <col min="4" max="4" width="7.7109375" style="29" bestFit="1" customWidth="1"/>
    <col min="5" max="5" width="10.140625" style="29" customWidth="1"/>
    <col min="6" max="6" width="7.7109375" style="29" bestFit="1" customWidth="1"/>
    <col min="7" max="7" width="13.7109375" style="29" customWidth="1"/>
    <col min="8" max="256" width="9.140625" style="29"/>
    <col min="257" max="257" width="6.5703125" style="29" customWidth="1"/>
    <col min="258" max="258" width="33.42578125" style="29" customWidth="1"/>
    <col min="259" max="259" width="8.7109375" style="29" bestFit="1" customWidth="1"/>
    <col min="260" max="260" width="9.7109375" style="29" customWidth="1"/>
    <col min="261" max="261" width="10.140625" style="29" customWidth="1"/>
    <col min="262" max="262" width="10.42578125" style="29" customWidth="1"/>
    <col min="263" max="263" width="13.7109375" style="29" customWidth="1"/>
    <col min="264" max="512" width="9.140625" style="29"/>
    <col min="513" max="513" width="6.5703125" style="29" customWidth="1"/>
    <col min="514" max="514" width="33.42578125" style="29" customWidth="1"/>
    <col min="515" max="515" width="8.7109375" style="29" bestFit="1" customWidth="1"/>
    <col min="516" max="516" width="9.7109375" style="29" customWidth="1"/>
    <col min="517" max="517" width="10.140625" style="29" customWidth="1"/>
    <col min="518" max="518" width="10.42578125" style="29" customWidth="1"/>
    <col min="519" max="519" width="13.7109375" style="29" customWidth="1"/>
    <col min="520" max="768" width="9.140625" style="29"/>
    <col min="769" max="769" width="6.5703125" style="29" customWidth="1"/>
    <col min="770" max="770" width="33.42578125" style="29" customWidth="1"/>
    <col min="771" max="771" width="8.7109375" style="29" bestFit="1" customWidth="1"/>
    <col min="772" max="772" width="9.7109375" style="29" customWidth="1"/>
    <col min="773" max="773" width="10.140625" style="29" customWidth="1"/>
    <col min="774" max="774" width="10.42578125" style="29" customWidth="1"/>
    <col min="775" max="775" width="13.7109375" style="29" customWidth="1"/>
    <col min="776" max="1024" width="9.140625" style="29"/>
    <col min="1025" max="1025" width="6.5703125" style="29" customWidth="1"/>
    <col min="1026" max="1026" width="33.42578125" style="29" customWidth="1"/>
    <col min="1027" max="1027" width="8.7109375" style="29" bestFit="1" customWidth="1"/>
    <col min="1028" max="1028" width="9.7109375" style="29" customWidth="1"/>
    <col min="1029" max="1029" width="10.140625" style="29" customWidth="1"/>
    <col min="1030" max="1030" width="10.42578125" style="29" customWidth="1"/>
    <col min="1031" max="1031" width="13.7109375" style="29" customWidth="1"/>
    <col min="1032" max="1280" width="9.140625" style="29"/>
    <col min="1281" max="1281" width="6.5703125" style="29" customWidth="1"/>
    <col min="1282" max="1282" width="33.42578125" style="29" customWidth="1"/>
    <col min="1283" max="1283" width="8.7109375" style="29" bestFit="1" customWidth="1"/>
    <col min="1284" max="1284" width="9.7109375" style="29" customWidth="1"/>
    <col min="1285" max="1285" width="10.140625" style="29" customWidth="1"/>
    <col min="1286" max="1286" width="10.42578125" style="29" customWidth="1"/>
    <col min="1287" max="1287" width="13.7109375" style="29" customWidth="1"/>
    <col min="1288" max="1536" width="9.140625" style="29"/>
    <col min="1537" max="1537" width="6.5703125" style="29" customWidth="1"/>
    <col min="1538" max="1538" width="33.42578125" style="29" customWidth="1"/>
    <col min="1539" max="1539" width="8.7109375" style="29" bestFit="1" customWidth="1"/>
    <col min="1540" max="1540" width="9.7109375" style="29" customWidth="1"/>
    <col min="1541" max="1541" width="10.140625" style="29" customWidth="1"/>
    <col min="1542" max="1542" width="10.42578125" style="29" customWidth="1"/>
    <col min="1543" max="1543" width="13.7109375" style="29" customWidth="1"/>
    <col min="1544" max="1792" width="9.140625" style="29"/>
    <col min="1793" max="1793" width="6.5703125" style="29" customWidth="1"/>
    <col min="1794" max="1794" width="33.42578125" style="29" customWidth="1"/>
    <col min="1795" max="1795" width="8.7109375" style="29" bestFit="1" customWidth="1"/>
    <col min="1796" max="1796" width="9.7109375" style="29" customWidth="1"/>
    <col min="1797" max="1797" width="10.140625" style="29" customWidth="1"/>
    <col min="1798" max="1798" width="10.42578125" style="29" customWidth="1"/>
    <col min="1799" max="1799" width="13.7109375" style="29" customWidth="1"/>
    <col min="1800" max="2048" width="9.140625" style="29"/>
    <col min="2049" max="2049" width="6.5703125" style="29" customWidth="1"/>
    <col min="2050" max="2050" width="33.42578125" style="29" customWidth="1"/>
    <col min="2051" max="2051" width="8.7109375" style="29" bestFit="1" customWidth="1"/>
    <col min="2052" max="2052" width="9.7109375" style="29" customWidth="1"/>
    <col min="2053" max="2053" width="10.140625" style="29" customWidth="1"/>
    <col min="2054" max="2054" width="10.42578125" style="29" customWidth="1"/>
    <col min="2055" max="2055" width="13.7109375" style="29" customWidth="1"/>
    <col min="2056" max="2304" width="9.140625" style="29"/>
    <col min="2305" max="2305" width="6.5703125" style="29" customWidth="1"/>
    <col min="2306" max="2306" width="33.42578125" style="29" customWidth="1"/>
    <col min="2307" max="2307" width="8.7109375" style="29" bestFit="1" customWidth="1"/>
    <col min="2308" max="2308" width="9.7109375" style="29" customWidth="1"/>
    <col min="2309" max="2309" width="10.140625" style="29" customWidth="1"/>
    <col min="2310" max="2310" width="10.42578125" style="29" customWidth="1"/>
    <col min="2311" max="2311" width="13.7109375" style="29" customWidth="1"/>
    <col min="2312" max="2560" width="9.140625" style="29"/>
    <col min="2561" max="2561" width="6.5703125" style="29" customWidth="1"/>
    <col min="2562" max="2562" width="33.42578125" style="29" customWidth="1"/>
    <col min="2563" max="2563" width="8.7109375" style="29" bestFit="1" customWidth="1"/>
    <col min="2564" max="2564" width="9.7109375" style="29" customWidth="1"/>
    <col min="2565" max="2565" width="10.140625" style="29" customWidth="1"/>
    <col min="2566" max="2566" width="10.42578125" style="29" customWidth="1"/>
    <col min="2567" max="2567" width="13.7109375" style="29" customWidth="1"/>
    <col min="2568" max="2816" width="9.140625" style="29"/>
    <col min="2817" max="2817" width="6.5703125" style="29" customWidth="1"/>
    <col min="2818" max="2818" width="33.42578125" style="29" customWidth="1"/>
    <col min="2819" max="2819" width="8.7109375" style="29" bestFit="1" customWidth="1"/>
    <col min="2820" max="2820" width="9.7109375" style="29" customWidth="1"/>
    <col min="2821" max="2821" width="10.140625" style="29" customWidth="1"/>
    <col min="2822" max="2822" width="10.42578125" style="29" customWidth="1"/>
    <col min="2823" max="2823" width="13.7109375" style="29" customWidth="1"/>
    <col min="2824" max="3072" width="9.140625" style="29"/>
    <col min="3073" max="3073" width="6.5703125" style="29" customWidth="1"/>
    <col min="3074" max="3074" width="33.42578125" style="29" customWidth="1"/>
    <col min="3075" max="3075" width="8.7109375" style="29" bestFit="1" customWidth="1"/>
    <col min="3076" max="3076" width="9.7109375" style="29" customWidth="1"/>
    <col min="3077" max="3077" width="10.140625" style="29" customWidth="1"/>
    <col min="3078" max="3078" width="10.42578125" style="29" customWidth="1"/>
    <col min="3079" max="3079" width="13.7109375" style="29" customWidth="1"/>
    <col min="3080" max="3328" width="9.140625" style="29"/>
    <col min="3329" max="3329" width="6.5703125" style="29" customWidth="1"/>
    <col min="3330" max="3330" width="33.42578125" style="29" customWidth="1"/>
    <col min="3331" max="3331" width="8.7109375" style="29" bestFit="1" customWidth="1"/>
    <col min="3332" max="3332" width="9.7109375" style="29" customWidth="1"/>
    <col min="3333" max="3333" width="10.140625" style="29" customWidth="1"/>
    <col min="3334" max="3334" width="10.42578125" style="29" customWidth="1"/>
    <col min="3335" max="3335" width="13.7109375" style="29" customWidth="1"/>
    <col min="3336" max="3584" width="9.140625" style="29"/>
    <col min="3585" max="3585" width="6.5703125" style="29" customWidth="1"/>
    <col min="3586" max="3586" width="33.42578125" style="29" customWidth="1"/>
    <col min="3587" max="3587" width="8.7109375" style="29" bestFit="1" customWidth="1"/>
    <col min="3588" max="3588" width="9.7109375" style="29" customWidth="1"/>
    <col min="3589" max="3589" width="10.140625" style="29" customWidth="1"/>
    <col min="3590" max="3590" width="10.42578125" style="29" customWidth="1"/>
    <col min="3591" max="3591" width="13.7109375" style="29" customWidth="1"/>
    <col min="3592" max="3840" width="9.140625" style="29"/>
    <col min="3841" max="3841" width="6.5703125" style="29" customWidth="1"/>
    <col min="3842" max="3842" width="33.42578125" style="29" customWidth="1"/>
    <col min="3843" max="3843" width="8.7109375" style="29" bestFit="1" customWidth="1"/>
    <col min="3844" max="3844" width="9.7109375" style="29" customWidth="1"/>
    <col min="3845" max="3845" width="10.140625" style="29" customWidth="1"/>
    <col min="3846" max="3846" width="10.42578125" style="29" customWidth="1"/>
    <col min="3847" max="3847" width="13.7109375" style="29" customWidth="1"/>
    <col min="3848" max="4096" width="9.140625" style="29"/>
    <col min="4097" max="4097" width="6.5703125" style="29" customWidth="1"/>
    <col min="4098" max="4098" width="33.42578125" style="29" customWidth="1"/>
    <col min="4099" max="4099" width="8.7109375" style="29" bestFit="1" customWidth="1"/>
    <col min="4100" max="4100" width="9.7109375" style="29" customWidth="1"/>
    <col min="4101" max="4101" width="10.140625" style="29" customWidth="1"/>
    <col min="4102" max="4102" width="10.42578125" style="29" customWidth="1"/>
    <col min="4103" max="4103" width="13.7109375" style="29" customWidth="1"/>
    <col min="4104" max="4352" width="9.140625" style="29"/>
    <col min="4353" max="4353" width="6.5703125" style="29" customWidth="1"/>
    <col min="4354" max="4354" width="33.42578125" style="29" customWidth="1"/>
    <col min="4355" max="4355" width="8.7109375" style="29" bestFit="1" customWidth="1"/>
    <col min="4356" max="4356" width="9.7109375" style="29" customWidth="1"/>
    <col min="4357" max="4357" width="10.140625" style="29" customWidth="1"/>
    <col min="4358" max="4358" width="10.42578125" style="29" customWidth="1"/>
    <col min="4359" max="4359" width="13.7109375" style="29" customWidth="1"/>
    <col min="4360" max="4608" width="9.140625" style="29"/>
    <col min="4609" max="4609" width="6.5703125" style="29" customWidth="1"/>
    <col min="4610" max="4610" width="33.42578125" style="29" customWidth="1"/>
    <col min="4611" max="4611" width="8.7109375" style="29" bestFit="1" customWidth="1"/>
    <col min="4612" max="4612" width="9.7109375" style="29" customWidth="1"/>
    <col min="4613" max="4613" width="10.140625" style="29" customWidth="1"/>
    <col min="4614" max="4614" width="10.42578125" style="29" customWidth="1"/>
    <col min="4615" max="4615" width="13.7109375" style="29" customWidth="1"/>
    <col min="4616" max="4864" width="9.140625" style="29"/>
    <col min="4865" max="4865" width="6.5703125" style="29" customWidth="1"/>
    <col min="4866" max="4866" width="33.42578125" style="29" customWidth="1"/>
    <col min="4867" max="4867" width="8.7109375" style="29" bestFit="1" customWidth="1"/>
    <col min="4868" max="4868" width="9.7109375" style="29" customWidth="1"/>
    <col min="4869" max="4869" width="10.140625" style="29" customWidth="1"/>
    <col min="4870" max="4870" width="10.42578125" style="29" customWidth="1"/>
    <col min="4871" max="4871" width="13.7109375" style="29" customWidth="1"/>
    <col min="4872" max="5120" width="9.140625" style="29"/>
    <col min="5121" max="5121" width="6.5703125" style="29" customWidth="1"/>
    <col min="5122" max="5122" width="33.42578125" style="29" customWidth="1"/>
    <col min="5123" max="5123" width="8.7109375" style="29" bestFit="1" customWidth="1"/>
    <col min="5124" max="5124" width="9.7109375" style="29" customWidth="1"/>
    <col min="5125" max="5125" width="10.140625" style="29" customWidth="1"/>
    <col min="5126" max="5126" width="10.42578125" style="29" customWidth="1"/>
    <col min="5127" max="5127" width="13.7109375" style="29" customWidth="1"/>
    <col min="5128" max="5376" width="9.140625" style="29"/>
    <col min="5377" max="5377" width="6.5703125" style="29" customWidth="1"/>
    <col min="5378" max="5378" width="33.42578125" style="29" customWidth="1"/>
    <col min="5379" max="5379" width="8.7109375" style="29" bestFit="1" customWidth="1"/>
    <col min="5380" max="5380" width="9.7109375" style="29" customWidth="1"/>
    <col min="5381" max="5381" width="10.140625" style="29" customWidth="1"/>
    <col min="5382" max="5382" width="10.42578125" style="29" customWidth="1"/>
    <col min="5383" max="5383" width="13.7109375" style="29" customWidth="1"/>
    <col min="5384" max="5632" width="9.140625" style="29"/>
    <col min="5633" max="5633" width="6.5703125" style="29" customWidth="1"/>
    <col min="5634" max="5634" width="33.42578125" style="29" customWidth="1"/>
    <col min="5635" max="5635" width="8.7109375" style="29" bestFit="1" customWidth="1"/>
    <col min="5636" max="5636" width="9.7109375" style="29" customWidth="1"/>
    <col min="5637" max="5637" width="10.140625" style="29" customWidth="1"/>
    <col min="5638" max="5638" width="10.42578125" style="29" customWidth="1"/>
    <col min="5639" max="5639" width="13.7109375" style="29" customWidth="1"/>
    <col min="5640" max="5888" width="9.140625" style="29"/>
    <col min="5889" max="5889" width="6.5703125" style="29" customWidth="1"/>
    <col min="5890" max="5890" width="33.42578125" style="29" customWidth="1"/>
    <col min="5891" max="5891" width="8.7109375" style="29" bestFit="1" customWidth="1"/>
    <col min="5892" max="5892" width="9.7109375" style="29" customWidth="1"/>
    <col min="5893" max="5893" width="10.140625" style="29" customWidth="1"/>
    <col min="5894" max="5894" width="10.42578125" style="29" customWidth="1"/>
    <col min="5895" max="5895" width="13.7109375" style="29" customWidth="1"/>
    <col min="5896" max="6144" width="9.140625" style="29"/>
    <col min="6145" max="6145" width="6.5703125" style="29" customWidth="1"/>
    <col min="6146" max="6146" width="33.42578125" style="29" customWidth="1"/>
    <col min="6147" max="6147" width="8.7109375" style="29" bestFit="1" customWidth="1"/>
    <col min="6148" max="6148" width="9.7109375" style="29" customWidth="1"/>
    <col min="6149" max="6149" width="10.140625" style="29" customWidth="1"/>
    <col min="6150" max="6150" width="10.42578125" style="29" customWidth="1"/>
    <col min="6151" max="6151" width="13.7109375" style="29" customWidth="1"/>
    <col min="6152" max="6400" width="9.140625" style="29"/>
    <col min="6401" max="6401" width="6.5703125" style="29" customWidth="1"/>
    <col min="6402" max="6402" width="33.42578125" style="29" customWidth="1"/>
    <col min="6403" max="6403" width="8.7109375" style="29" bestFit="1" customWidth="1"/>
    <col min="6404" max="6404" width="9.7109375" style="29" customWidth="1"/>
    <col min="6405" max="6405" width="10.140625" style="29" customWidth="1"/>
    <col min="6406" max="6406" width="10.42578125" style="29" customWidth="1"/>
    <col min="6407" max="6407" width="13.7109375" style="29" customWidth="1"/>
    <col min="6408" max="6656" width="9.140625" style="29"/>
    <col min="6657" max="6657" width="6.5703125" style="29" customWidth="1"/>
    <col min="6658" max="6658" width="33.42578125" style="29" customWidth="1"/>
    <col min="6659" max="6659" width="8.7109375" style="29" bestFit="1" customWidth="1"/>
    <col min="6660" max="6660" width="9.7109375" style="29" customWidth="1"/>
    <col min="6661" max="6661" width="10.140625" style="29" customWidth="1"/>
    <col min="6662" max="6662" width="10.42578125" style="29" customWidth="1"/>
    <col min="6663" max="6663" width="13.7109375" style="29" customWidth="1"/>
    <col min="6664" max="6912" width="9.140625" style="29"/>
    <col min="6913" max="6913" width="6.5703125" style="29" customWidth="1"/>
    <col min="6914" max="6914" width="33.42578125" style="29" customWidth="1"/>
    <col min="6915" max="6915" width="8.7109375" style="29" bestFit="1" customWidth="1"/>
    <col min="6916" max="6916" width="9.7109375" style="29" customWidth="1"/>
    <col min="6917" max="6917" width="10.140625" style="29" customWidth="1"/>
    <col min="6918" max="6918" width="10.42578125" style="29" customWidth="1"/>
    <col min="6919" max="6919" width="13.7109375" style="29" customWidth="1"/>
    <col min="6920" max="7168" width="9.140625" style="29"/>
    <col min="7169" max="7169" width="6.5703125" style="29" customWidth="1"/>
    <col min="7170" max="7170" width="33.42578125" style="29" customWidth="1"/>
    <col min="7171" max="7171" width="8.7109375" style="29" bestFit="1" customWidth="1"/>
    <col min="7172" max="7172" width="9.7109375" style="29" customWidth="1"/>
    <col min="7173" max="7173" width="10.140625" style="29" customWidth="1"/>
    <col min="7174" max="7174" width="10.42578125" style="29" customWidth="1"/>
    <col min="7175" max="7175" width="13.7109375" style="29" customWidth="1"/>
    <col min="7176" max="7424" width="9.140625" style="29"/>
    <col min="7425" max="7425" width="6.5703125" style="29" customWidth="1"/>
    <col min="7426" max="7426" width="33.42578125" style="29" customWidth="1"/>
    <col min="7427" max="7427" width="8.7109375" style="29" bestFit="1" customWidth="1"/>
    <col min="7428" max="7428" width="9.7109375" style="29" customWidth="1"/>
    <col min="7429" max="7429" width="10.140625" style="29" customWidth="1"/>
    <col min="7430" max="7430" width="10.42578125" style="29" customWidth="1"/>
    <col min="7431" max="7431" width="13.7109375" style="29" customWidth="1"/>
    <col min="7432" max="7680" width="9.140625" style="29"/>
    <col min="7681" max="7681" width="6.5703125" style="29" customWidth="1"/>
    <col min="7682" max="7682" width="33.42578125" style="29" customWidth="1"/>
    <col min="7683" max="7683" width="8.7109375" style="29" bestFit="1" customWidth="1"/>
    <col min="7684" max="7684" width="9.7109375" style="29" customWidth="1"/>
    <col min="7685" max="7685" width="10.140625" style="29" customWidth="1"/>
    <col min="7686" max="7686" width="10.42578125" style="29" customWidth="1"/>
    <col min="7687" max="7687" width="13.7109375" style="29" customWidth="1"/>
    <col min="7688" max="7936" width="9.140625" style="29"/>
    <col min="7937" max="7937" width="6.5703125" style="29" customWidth="1"/>
    <col min="7938" max="7938" width="33.42578125" style="29" customWidth="1"/>
    <col min="7939" max="7939" width="8.7109375" style="29" bestFit="1" customWidth="1"/>
    <col min="7940" max="7940" width="9.7109375" style="29" customWidth="1"/>
    <col min="7941" max="7941" width="10.140625" style="29" customWidth="1"/>
    <col min="7942" max="7942" width="10.42578125" style="29" customWidth="1"/>
    <col min="7943" max="7943" width="13.7109375" style="29" customWidth="1"/>
    <col min="7944" max="8192" width="9.140625" style="29"/>
    <col min="8193" max="8193" width="6.5703125" style="29" customWidth="1"/>
    <col min="8194" max="8194" width="33.42578125" style="29" customWidth="1"/>
    <col min="8195" max="8195" width="8.7109375" style="29" bestFit="1" customWidth="1"/>
    <col min="8196" max="8196" width="9.7109375" style="29" customWidth="1"/>
    <col min="8197" max="8197" width="10.140625" style="29" customWidth="1"/>
    <col min="8198" max="8198" width="10.42578125" style="29" customWidth="1"/>
    <col min="8199" max="8199" width="13.7109375" style="29" customWidth="1"/>
    <col min="8200" max="8448" width="9.140625" style="29"/>
    <col min="8449" max="8449" width="6.5703125" style="29" customWidth="1"/>
    <col min="8450" max="8450" width="33.42578125" style="29" customWidth="1"/>
    <col min="8451" max="8451" width="8.7109375" style="29" bestFit="1" customWidth="1"/>
    <col min="8452" max="8452" width="9.7109375" style="29" customWidth="1"/>
    <col min="8453" max="8453" width="10.140625" style="29" customWidth="1"/>
    <col min="8454" max="8454" width="10.42578125" style="29" customWidth="1"/>
    <col min="8455" max="8455" width="13.7109375" style="29" customWidth="1"/>
    <col min="8456" max="8704" width="9.140625" style="29"/>
    <col min="8705" max="8705" width="6.5703125" style="29" customWidth="1"/>
    <col min="8706" max="8706" width="33.42578125" style="29" customWidth="1"/>
    <col min="8707" max="8707" width="8.7109375" style="29" bestFit="1" customWidth="1"/>
    <col min="8708" max="8708" width="9.7109375" style="29" customWidth="1"/>
    <col min="8709" max="8709" width="10.140625" style="29" customWidth="1"/>
    <col min="8710" max="8710" width="10.42578125" style="29" customWidth="1"/>
    <col min="8711" max="8711" width="13.7109375" style="29" customWidth="1"/>
    <col min="8712" max="8960" width="9.140625" style="29"/>
    <col min="8961" max="8961" width="6.5703125" style="29" customWidth="1"/>
    <col min="8962" max="8962" width="33.42578125" style="29" customWidth="1"/>
    <col min="8963" max="8963" width="8.7109375" style="29" bestFit="1" customWidth="1"/>
    <col min="8964" max="8964" width="9.7109375" style="29" customWidth="1"/>
    <col min="8965" max="8965" width="10.140625" style="29" customWidth="1"/>
    <col min="8966" max="8966" width="10.42578125" style="29" customWidth="1"/>
    <col min="8967" max="8967" width="13.7109375" style="29" customWidth="1"/>
    <col min="8968" max="9216" width="9.140625" style="29"/>
    <col min="9217" max="9217" width="6.5703125" style="29" customWidth="1"/>
    <col min="9218" max="9218" width="33.42578125" style="29" customWidth="1"/>
    <col min="9219" max="9219" width="8.7109375" style="29" bestFit="1" customWidth="1"/>
    <col min="9220" max="9220" width="9.7109375" style="29" customWidth="1"/>
    <col min="9221" max="9221" width="10.140625" style="29" customWidth="1"/>
    <col min="9222" max="9222" width="10.42578125" style="29" customWidth="1"/>
    <col min="9223" max="9223" width="13.7109375" style="29" customWidth="1"/>
    <col min="9224" max="9472" width="9.140625" style="29"/>
    <col min="9473" max="9473" width="6.5703125" style="29" customWidth="1"/>
    <col min="9474" max="9474" width="33.42578125" style="29" customWidth="1"/>
    <col min="9475" max="9475" width="8.7109375" style="29" bestFit="1" customWidth="1"/>
    <col min="9476" max="9476" width="9.7109375" style="29" customWidth="1"/>
    <col min="9477" max="9477" width="10.140625" style="29" customWidth="1"/>
    <col min="9478" max="9478" width="10.42578125" style="29" customWidth="1"/>
    <col min="9479" max="9479" width="13.7109375" style="29" customWidth="1"/>
    <col min="9480" max="9728" width="9.140625" style="29"/>
    <col min="9729" max="9729" width="6.5703125" style="29" customWidth="1"/>
    <col min="9730" max="9730" width="33.42578125" style="29" customWidth="1"/>
    <col min="9731" max="9731" width="8.7109375" style="29" bestFit="1" customWidth="1"/>
    <col min="9732" max="9732" width="9.7109375" style="29" customWidth="1"/>
    <col min="9733" max="9733" width="10.140625" style="29" customWidth="1"/>
    <col min="9734" max="9734" width="10.42578125" style="29" customWidth="1"/>
    <col min="9735" max="9735" width="13.7109375" style="29" customWidth="1"/>
    <col min="9736" max="9984" width="9.140625" style="29"/>
    <col min="9985" max="9985" width="6.5703125" style="29" customWidth="1"/>
    <col min="9986" max="9986" width="33.42578125" style="29" customWidth="1"/>
    <col min="9987" max="9987" width="8.7109375" style="29" bestFit="1" customWidth="1"/>
    <col min="9988" max="9988" width="9.7109375" style="29" customWidth="1"/>
    <col min="9989" max="9989" width="10.140625" style="29" customWidth="1"/>
    <col min="9990" max="9990" width="10.42578125" style="29" customWidth="1"/>
    <col min="9991" max="9991" width="13.7109375" style="29" customWidth="1"/>
    <col min="9992" max="10240" width="9.140625" style="29"/>
    <col min="10241" max="10241" width="6.5703125" style="29" customWidth="1"/>
    <col min="10242" max="10242" width="33.42578125" style="29" customWidth="1"/>
    <col min="10243" max="10243" width="8.7109375" style="29" bestFit="1" customWidth="1"/>
    <col min="10244" max="10244" width="9.7109375" style="29" customWidth="1"/>
    <col min="10245" max="10245" width="10.140625" style="29" customWidth="1"/>
    <col min="10246" max="10246" width="10.42578125" style="29" customWidth="1"/>
    <col min="10247" max="10247" width="13.7109375" style="29" customWidth="1"/>
    <col min="10248" max="10496" width="9.140625" style="29"/>
    <col min="10497" max="10497" width="6.5703125" style="29" customWidth="1"/>
    <col min="10498" max="10498" width="33.42578125" style="29" customWidth="1"/>
    <col min="10499" max="10499" width="8.7109375" style="29" bestFit="1" customWidth="1"/>
    <col min="10500" max="10500" width="9.7109375" style="29" customWidth="1"/>
    <col min="10501" max="10501" width="10.140625" style="29" customWidth="1"/>
    <col min="10502" max="10502" width="10.42578125" style="29" customWidth="1"/>
    <col min="10503" max="10503" width="13.7109375" style="29" customWidth="1"/>
    <col min="10504" max="10752" width="9.140625" style="29"/>
    <col min="10753" max="10753" width="6.5703125" style="29" customWidth="1"/>
    <col min="10754" max="10754" width="33.42578125" style="29" customWidth="1"/>
    <col min="10755" max="10755" width="8.7109375" style="29" bestFit="1" customWidth="1"/>
    <col min="10756" max="10756" width="9.7109375" style="29" customWidth="1"/>
    <col min="10757" max="10757" width="10.140625" style="29" customWidth="1"/>
    <col min="10758" max="10758" width="10.42578125" style="29" customWidth="1"/>
    <col min="10759" max="10759" width="13.7109375" style="29" customWidth="1"/>
    <col min="10760" max="11008" width="9.140625" style="29"/>
    <col min="11009" max="11009" width="6.5703125" style="29" customWidth="1"/>
    <col min="11010" max="11010" width="33.42578125" style="29" customWidth="1"/>
    <col min="11011" max="11011" width="8.7109375" style="29" bestFit="1" customWidth="1"/>
    <col min="11012" max="11012" width="9.7109375" style="29" customWidth="1"/>
    <col min="11013" max="11013" width="10.140625" style="29" customWidth="1"/>
    <col min="11014" max="11014" width="10.42578125" style="29" customWidth="1"/>
    <col min="11015" max="11015" width="13.7109375" style="29" customWidth="1"/>
    <col min="11016" max="11264" width="9.140625" style="29"/>
    <col min="11265" max="11265" width="6.5703125" style="29" customWidth="1"/>
    <col min="11266" max="11266" width="33.42578125" style="29" customWidth="1"/>
    <col min="11267" max="11267" width="8.7109375" style="29" bestFit="1" customWidth="1"/>
    <col min="11268" max="11268" width="9.7109375" style="29" customWidth="1"/>
    <col min="11269" max="11269" width="10.140625" style="29" customWidth="1"/>
    <col min="11270" max="11270" width="10.42578125" style="29" customWidth="1"/>
    <col min="11271" max="11271" width="13.7109375" style="29" customWidth="1"/>
    <col min="11272" max="11520" width="9.140625" style="29"/>
    <col min="11521" max="11521" width="6.5703125" style="29" customWidth="1"/>
    <col min="11522" max="11522" width="33.42578125" style="29" customWidth="1"/>
    <col min="11523" max="11523" width="8.7109375" style="29" bestFit="1" customWidth="1"/>
    <col min="11524" max="11524" width="9.7109375" style="29" customWidth="1"/>
    <col min="11525" max="11525" width="10.140625" style="29" customWidth="1"/>
    <col min="11526" max="11526" width="10.42578125" style="29" customWidth="1"/>
    <col min="11527" max="11527" width="13.7109375" style="29" customWidth="1"/>
    <col min="11528" max="11776" width="9.140625" style="29"/>
    <col min="11777" max="11777" width="6.5703125" style="29" customWidth="1"/>
    <col min="11778" max="11778" width="33.42578125" style="29" customWidth="1"/>
    <col min="11779" max="11779" width="8.7109375" style="29" bestFit="1" customWidth="1"/>
    <col min="11780" max="11780" width="9.7109375" style="29" customWidth="1"/>
    <col min="11781" max="11781" width="10.140625" style="29" customWidth="1"/>
    <col min="11782" max="11782" width="10.42578125" style="29" customWidth="1"/>
    <col min="11783" max="11783" width="13.7109375" style="29" customWidth="1"/>
    <col min="11784" max="12032" width="9.140625" style="29"/>
    <col min="12033" max="12033" width="6.5703125" style="29" customWidth="1"/>
    <col min="12034" max="12034" width="33.42578125" style="29" customWidth="1"/>
    <col min="12035" max="12035" width="8.7109375" style="29" bestFit="1" customWidth="1"/>
    <col min="12036" max="12036" width="9.7109375" style="29" customWidth="1"/>
    <col min="12037" max="12037" width="10.140625" style="29" customWidth="1"/>
    <col min="12038" max="12038" width="10.42578125" style="29" customWidth="1"/>
    <col min="12039" max="12039" width="13.7109375" style="29" customWidth="1"/>
    <col min="12040" max="12288" width="9.140625" style="29"/>
    <col min="12289" max="12289" width="6.5703125" style="29" customWidth="1"/>
    <col min="12290" max="12290" width="33.42578125" style="29" customWidth="1"/>
    <col min="12291" max="12291" width="8.7109375" style="29" bestFit="1" customWidth="1"/>
    <col min="12292" max="12292" width="9.7109375" style="29" customWidth="1"/>
    <col min="12293" max="12293" width="10.140625" style="29" customWidth="1"/>
    <col min="12294" max="12294" width="10.42578125" style="29" customWidth="1"/>
    <col min="12295" max="12295" width="13.7109375" style="29" customWidth="1"/>
    <col min="12296" max="12544" width="9.140625" style="29"/>
    <col min="12545" max="12545" width="6.5703125" style="29" customWidth="1"/>
    <col min="12546" max="12546" width="33.42578125" style="29" customWidth="1"/>
    <col min="12547" max="12547" width="8.7109375" style="29" bestFit="1" customWidth="1"/>
    <col min="12548" max="12548" width="9.7109375" style="29" customWidth="1"/>
    <col min="12549" max="12549" width="10.140625" style="29" customWidth="1"/>
    <col min="12550" max="12550" width="10.42578125" style="29" customWidth="1"/>
    <col min="12551" max="12551" width="13.7109375" style="29" customWidth="1"/>
    <col min="12552" max="12800" width="9.140625" style="29"/>
    <col min="12801" max="12801" width="6.5703125" style="29" customWidth="1"/>
    <col min="12802" max="12802" width="33.42578125" style="29" customWidth="1"/>
    <col min="12803" max="12803" width="8.7109375" style="29" bestFit="1" customWidth="1"/>
    <col min="12804" max="12804" width="9.7109375" style="29" customWidth="1"/>
    <col min="12805" max="12805" width="10.140625" style="29" customWidth="1"/>
    <col min="12806" max="12806" width="10.42578125" style="29" customWidth="1"/>
    <col min="12807" max="12807" width="13.7109375" style="29" customWidth="1"/>
    <col min="12808" max="13056" width="9.140625" style="29"/>
    <col min="13057" max="13057" width="6.5703125" style="29" customWidth="1"/>
    <col min="13058" max="13058" width="33.42578125" style="29" customWidth="1"/>
    <col min="13059" max="13059" width="8.7109375" style="29" bestFit="1" customWidth="1"/>
    <col min="13060" max="13060" width="9.7109375" style="29" customWidth="1"/>
    <col min="13061" max="13061" width="10.140625" style="29" customWidth="1"/>
    <col min="13062" max="13062" width="10.42578125" style="29" customWidth="1"/>
    <col min="13063" max="13063" width="13.7109375" style="29" customWidth="1"/>
    <col min="13064" max="13312" width="9.140625" style="29"/>
    <col min="13313" max="13313" width="6.5703125" style="29" customWidth="1"/>
    <col min="13314" max="13314" width="33.42578125" style="29" customWidth="1"/>
    <col min="13315" max="13315" width="8.7109375" style="29" bestFit="1" customWidth="1"/>
    <col min="13316" max="13316" width="9.7109375" style="29" customWidth="1"/>
    <col min="13317" max="13317" width="10.140625" style="29" customWidth="1"/>
    <col min="13318" max="13318" width="10.42578125" style="29" customWidth="1"/>
    <col min="13319" max="13319" width="13.7109375" style="29" customWidth="1"/>
    <col min="13320" max="13568" width="9.140625" style="29"/>
    <col min="13569" max="13569" width="6.5703125" style="29" customWidth="1"/>
    <col min="13570" max="13570" width="33.42578125" style="29" customWidth="1"/>
    <col min="13571" max="13571" width="8.7109375" style="29" bestFit="1" customWidth="1"/>
    <col min="13572" max="13572" width="9.7109375" style="29" customWidth="1"/>
    <col min="13573" max="13573" width="10.140625" style="29" customWidth="1"/>
    <col min="13574" max="13574" width="10.42578125" style="29" customWidth="1"/>
    <col min="13575" max="13575" width="13.7109375" style="29" customWidth="1"/>
    <col min="13576" max="13824" width="9.140625" style="29"/>
    <col min="13825" max="13825" width="6.5703125" style="29" customWidth="1"/>
    <col min="13826" max="13826" width="33.42578125" style="29" customWidth="1"/>
    <col min="13827" max="13827" width="8.7109375" style="29" bestFit="1" customWidth="1"/>
    <col min="13828" max="13828" width="9.7109375" style="29" customWidth="1"/>
    <col min="13829" max="13829" width="10.140625" style="29" customWidth="1"/>
    <col min="13830" max="13830" width="10.42578125" style="29" customWidth="1"/>
    <col min="13831" max="13831" width="13.7109375" style="29" customWidth="1"/>
    <col min="13832" max="14080" width="9.140625" style="29"/>
    <col min="14081" max="14081" width="6.5703125" style="29" customWidth="1"/>
    <col min="14082" max="14082" width="33.42578125" style="29" customWidth="1"/>
    <col min="14083" max="14083" width="8.7109375" style="29" bestFit="1" customWidth="1"/>
    <col min="14084" max="14084" width="9.7109375" style="29" customWidth="1"/>
    <col min="14085" max="14085" width="10.140625" style="29" customWidth="1"/>
    <col min="14086" max="14086" width="10.42578125" style="29" customWidth="1"/>
    <col min="14087" max="14087" width="13.7109375" style="29" customWidth="1"/>
    <col min="14088" max="14336" width="9.140625" style="29"/>
    <col min="14337" max="14337" width="6.5703125" style="29" customWidth="1"/>
    <col min="14338" max="14338" width="33.42578125" style="29" customWidth="1"/>
    <col min="14339" max="14339" width="8.7109375" style="29" bestFit="1" customWidth="1"/>
    <col min="14340" max="14340" width="9.7109375" style="29" customWidth="1"/>
    <col min="14341" max="14341" width="10.140625" style="29" customWidth="1"/>
    <col min="14342" max="14342" width="10.42578125" style="29" customWidth="1"/>
    <col min="14343" max="14343" width="13.7109375" style="29" customWidth="1"/>
    <col min="14344" max="14592" width="9.140625" style="29"/>
    <col min="14593" max="14593" width="6.5703125" style="29" customWidth="1"/>
    <col min="14594" max="14594" width="33.42578125" style="29" customWidth="1"/>
    <col min="14595" max="14595" width="8.7109375" style="29" bestFit="1" customWidth="1"/>
    <col min="14596" max="14596" width="9.7109375" style="29" customWidth="1"/>
    <col min="14597" max="14597" width="10.140625" style="29" customWidth="1"/>
    <col min="14598" max="14598" width="10.42578125" style="29" customWidth="1"/>
    <col min="14599" max="14599" width="13.7109375" style="29" customWidth="1"/>
    <col min="14600" max="14848" width="9.140625" style="29"/>
    <col min="14849" max="14849" width="6.5703125" style="29" customWidth="1"/>
    <col min="14850" max="14850" width="33.42578125" style="29" customWidth="1"/>
    <col min="14851" max="14851" width="8.7109375" style="29" bestFit="1" customWidth="1"/>
    <col min="14852" max="14852" width="9.7109375" style="29" customWidth="1"/>
    <col min="14853" max="14853" width="10.140625" style="29" customWidth="1"/>
    <col min="14854" max="14854" width="10.42578125" style="29" customWidth="1"/>
    <col min="14855" max="14855" width="13.7109375" style="29" customWidth="1"/>
    <col min="14856" max="15104" width="9.140625" style="29"/>
    <col min="15105" max="15105" width="6.5703125" style="29" customWidth="1"/>
    <col min="15106" max="15106" width="33.42578125" style="29" customWidth="1"/>
    <col min="15107" max="15107" width="8.7109375" style="29" bestFit="1" customWidth="1"/>
    <col min="15108" max="15108" width="9.7109375" style="29" customWidth="1"/>
    <col min="15109" max="15109" width="10.140625" style="29" customWidth="1"/>
    <col min="15110" max="15110" width="10.42578125" style="29" customWidth="1"/>
    <col min="15111" max="15111" width="13.7109375" style="29" customWidth="1"/>
    <col min="15112" max="15360" width="9.140625" style="29"/>
    <col min="15361" max="15361" width="6.5703125" style="29" customWidth="1"/>
    <col min="15362" max="15362" width="33.42578125" style="29" customWidth="1"/>
    <col min="15363" max="15363" width="8.7109375" style="29" bestFit="1" customWidth="1"/>
    <col min="15364" max="15364" width="9.7109375" style="29" customWidth="1"/>
    <col min="15365" max="15365" width="10.140625" style="29" customWidth="1"/>
    <col min="15366" max="15366" width="10.42578125" style="29" customWidth="1"/>
    <col min="15367" max="15367" width="13.7109375" style="29" customWidth="1"/>
    <col min="15368" max="15616" width="9.140625" style="29"/>
    <col min="15617" max="15617" width="6.5703125" style="29" customWidth="1"/>
    <col min="15618" max="15618" width="33.42578125" style="29" customWidth="1"/>
    <col min="15619" max="15619" width="8.7109375" style="29" bestFit="1" customWidth="1"/>
    <col min="15620" max="15620" width="9.7109375" style="29" customWidth="1"/>
    <col min="15621" max="15621" width="10.140625" style="29" customWidth="1"/>
    <col min="15622" max="15622" width="10.42578125" style="29" customWidth="1"/>
    <col min="15623" max="15623" width="13.7109375" style="29" customWidth="1"/>
    <col min="15624" max="15872" width="9.140625" style="29"/>
    <col min="15873" max="15873" width="6.5703125" style="29" customWidth="1"/>
    <col min="15874" max="15874" width="33.42578125" style="29" customWidth="1"/>
    <col min="15875" max="15875" width="8.7109375" style="29" bestFit="1" customWidth="1"/>
    <col min="15876" max="15876" width="9.7109375" style="29" customWidth="1"/>
    <col min="15877" max="15877" width="10.140625" style="29" customWidth="1"/>
    <col min="15878" max="15878" width="10.42578125" style="29" customWidth="1"/>
    <col min="15879" max="15879" width="13.7109375" style="29" customWidth="1"/>
    <col min="15880" max="16128" width="9.140625" style="29"/>
    <col min="16129" max="16129" width="6.5703125" style="29" customWidth="1"/>
    <col min="16130" max="16130" width="33.42578125" style="29" customWidth="1"/>
    <col min="16131" max="16131" width="8.7109375" style="29" bestFit="1" customWidth="1"/>
    <col min="16132" max="16132" width="9.7109375" style="29" customWidth="1"/>
    <col min="16133" max="16133" width="10.140625" style="29" customWidth="1"/>
    <col min="16134" max="16134" width="10.42578125" style="29" customWidth="1"/>
    <col min="16135" max="16135" width="13.7109375" style="29" customWidth="1"/>
    <col min="16136" max="16384" width="9.140625" style="29"/>
  </cols>
  <sheetData>
    <row r="1" spans="1:7" ht="15.75">
      <c r="A1" s="404" t="s">
        <v>132</v>
      </c>
      <c r="B1" s="405"/>
      <c r="C1" s="405"/>
      <c r="D1" s="405"/>
      <c r="E1" s="405"/>
      <c r="F1" s="405"/>
      <c r="G1" s="405"/>
    </row>
    <row r="2" spans="1:7" ht="31.5" customHeight="1">
      <c r="A2" s="403" t="s">
        <v>133</v>
      </c>
      <c r="B2" s="403"/>
      <c r="C2" s="403"/>
      <c r="D2" s="403"/>
      <c r="E2" s="403"/>
      <c r="F2" s="403"/>
      <c r="G2" s="403"/>
    </row>
    <row r="3" spans="1:7" ht="15">
      <c r="A3" s="31"/>
      <c r="B3" s="31"/>
      <c r="C3" s="31"/>
      <c r="D3" s="31"/>
      <c r="E3" s="31"/>
      <c r="F3" s="31"/>
      <c r="G3" s="31"/>
    </row>
    <row r="4" spans="1:7" ht="15.75">
      <c r="A4" s="406" t="s">
        <v>134</v>
      </c>
      <c r="B4" s="409" t="s">
        <v>135</v>
      </c>
      <c r="C4" s="411" t="s">
        <v>136</v>
      </c>
      <c r="D4" s="412"/>
      <c r="E4" s="412"/>
      <c r="F4" s="412"/>
      <c r="G4" s="413"/>
    </row>
    <row r="5" spans="1:7" ht="15">
      <c r="A5" s="407"/>
      <c r="B5" s="410"/>
      <c r="C5" s="409" t="s">
        <v>538</v>
      </c>
      <c r="D5" s="409"/>
      <c r="E5" s="409" t="s">
        <v>539</v>
      </c>
      <c r="F5" s="409"/>
      <c r="G5" s="414" t="s">
        <v>137</v>
      </c>
    </row>
    <row r="6" spans="1:7" ht="60">
      <c r="A6" s="408"/>
      <c r="B6" s="410"/>
      <c r="C6" s="32" t="s">
        <v>138</v>
      </c>
      <c r="D6" s="32" t="s">
        <v>139</v>
      </c>
      <c r="E6" s="32" t="s">
        <v>138</v>
      </c>
      <c r="F6" s="32" t="s">
        <v>139</v>
      </c>
      <c r="G6" s="409"/>
    </row>
    <row r="7" spans="1:7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15.75">
      <c r="A8" s="35" t="s">
        <v>11</v>
      </c>
      <c r="B8" s="36" t="s">
        <v>58</v>
      </c>
      <c r="C8" s="37">
        <v>0</v>
      </c>
      <c r="D8" s="37"/>
      <c r="E8" s="37">
        <v>0</v>
      </c>
      <c r="F8" s="37"/>
      <c r="G8" s="37"/>
    </row>
    <row r="9" spans="1:7">
      <c r="A9" s="417" t="s">
        <v>16</v>
      </c>
      <c r="B9" s="419" t="s">
        <v>54</v>
      </c>
      <c r="C9" s="421">
        <v>0</v>
      </c>
      <c r="D9" s="415"/>
      <c r="E9" s="415">
        <v>0</v>
      </c>
      <c r="F9" s="415"/>
      <c r="G9" s="415"/>
    </row>
    <row r="10" spans="1:7" ht="18" customHeight="1">
      <c r="A10" s="418"/>
      <c r="B10" s="420"/>
      <c r="C10" s="416"/>
      <c r="D10" s="416"/>
      <c r="E10" s="416"/>
      <c r="F10" s="416"/>
      <c r="G10" s="416"/>
    </row>
    <row r="11" spans="1:7" ht="15.75">
      <c r="A11" s="35" t="s">
        <v>33</v>
      </c>
      <c r="B11" s="36" t="s">
        <v>55</v>
      </c>
      <c r="C11" s="38">
        <v>0</v>
      </c>
      <c r="D11" s="38"/>
      <c r="E11" s="38">
        <v>0</v>
      </c>
      <c r="F11" s="38"/>
      <c r="G11" s="38"/>
    </row>
    <row r="12" spans="1:7" ht="31.5">
      <c r="A12" s="35" t="s">
        <v>17</v>
      </c>
      <c r="B12" s="39" t="s">
        <v>56</v>
      </c>
      <c r="C12" s="38">
        <v>0</v>
      </c>
      <c r="D12" s="38"/>
      <c r="E12" s="38">
        <v>0</v>
      </c>
      <c r="F12" s="38"/>
      <c r="G12" s="37"/>
    </row>
    <row r="13" spans="1:7" ht="26.25" customHeight="1">
      <c r="A13" s="35" t="s">
        <v>18</v>
      </c>
      <c r="B13" s="36" t="s">
        <v>60</v>
      </c>
      <c r="C13" s="38">
        <v>0</v>
      </c>
      <c r="D13" s="37"/>
      <c r="E13" s="37">
        <v>0</v>
      </c>
      <c r="F13" s="37"/>
      <c r="G13" s="37"/>
    </row>
    <row r="14" spans="1:7" ht="15.75">
      <c r="A14" s="35">
        <v>1000</v>
      </c>
      <c r="B14" s="36" t="s">
        <v>57</v>
      </c>
      <c r="C14" s="38">
        <v>0</v>
      </c>
      <c r="D14" s="37"/>
      <c r="E14" s="37">
        <v>0</v>
      </c>
      <c r="F14" s="37"/>
      <c r="G14" s="38"/>
    </row>
    <row r="15" spans="1:7" ht="15.75">
      <c r="A15" s="35" t="s">
        <v>44</v>
      </c>
      <c r="B15" s="36" t="s">
        <v>46</v>
      </c>
      <c r="C15" s="38">
        <v>0</v>
      </c>
      <c r="D15" s="37"/>
      <c r="E15" s="37">
        <v>0</v>
      </c>
      <c r="F15" s="37"/>
      <c r="G15" s="37"/>
    </row>
    <row r="16" spans="1:7" ht="15.75">
      <c r="A16" s="38"/>
      <c r="B16" s="40" t="s">
        <v>128</v>
      </c>
      <c r="C16" s="41">
        <f>SUM(C8:C15)</f>
        <v>0</v>
      </c>
      <c r="D16" s="42">
        <v>0</v>
      </c>
      <c r="E16" s="41">
        <f>SUM(E8:E15)</f>
        <v>0</v>
      </c>
      <c r="F16" s="42">
        <v>0</v>
      </c>
      <c r="G16" s="41">
        <f>E16-C16</f>
        <v>0</v>
      </c>
    </row>
  </sheetData>
  <mergeCells count="15">
    <mergeCell ref="G9:G10"/>
    <mergeCell ref="A9:A10"/>
    <mergeCell ref="B9:B10"/>
    <mergeCell ref="C9:C10"/>
    <mergeCell ref="D9:D10"/>
    <mergeCell ref="E9:E10"/>
    <mergeCell ref="F9:F10"/>
    <mergeCell ref="A2:G2"/>
    <mergeCell ref="A1:G1"/>
    <mergeCell ref="A4:A6"/>
    <mergeCell ref="B4:B6"/>
    <mergeCell ref="C4:G4"/>
    <mergeCell ref="C5:D5"/>
    <mergeCell ref="E5:F5"/>
    <mergeCell ref="G5:G6"/>
  </mergeCells>
  <pageMargins left="0.74803149606299213" right="0.35433070866141736" top="0.59055118110236227" bottom="0.59055118110236227" header="0.11811023622047245" footer="0.1181102362204724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6" sqref="E6"/>
    </sheetView>
  </sheetViews>
  <sheetFormatPr defaultRowHeight="12.75"/>
  <cols>
    <col min="1" max="1" width="7.85546875" style="29" customWidth="1"/>
    <col min="2" max="2" width="35.28515625" style="29" customWidth="1"/>
    <col min="3" max="3" width="8.7109375" style="29" bestFit="1" customWidth="1"/>
    <col min="4" max="4" width="10.7109375" style="29" customWidth="1"/>
    <col min="5" max="5" width="9.140625" style="29"/>
    <col min="6" max="6" width="9.85546875" style="29" customWidth="1"/>
    <col min="7" max="7" width="9.7109375" style="29" customWidth="1"/>
    <col min="8" max="256" width="9.140625" style="29"/>
    <col min="257" max="257" width="7.85546875" style="29" customWidth="1"/>
    <col min="258" max="258" width="35.28515625" style="29" customWidth="1"/>
    <col min="259" max="259" width="8.7109375" style="29" bestFit="1" customWidth="1"/>
    <col min="260" max="260" width="10.7109375" style="29" customWidth="1"/>
    <col min="261" max="261" width="9.140625" style="29"/>
    <col min="262" max="262" width="9.85546875" style="29" customWidth="1"/>
    <col min="263" max="263" width="9.7109375" style="29" customWidth="1"/>
    <col min="264" max="512" width="9.140625" style="29"/>
    <col min="513" max="513" width="7.85546875" style="29" customWidth="1"/>
    <col min="514" max="514" width="35.28515625" style="29" customWidth="1"/>
    <col min="515" max="515" width="8.7109375" style="29" bestFit="1" customWidth="1"/>
    <col min="516" max="516" width="10.7109375" style="29" customWidth="1"/>
    <col min="517" max="517" width="9.140625" style="29"/>
    <col min="518" max="518" width="9.85546875" style="29" customWidth="1"/>
    <col min="519" max="519" width="9.7109375" style="29" customWidth="1"/>
    <col min="520" max="768" width="9.140625" style="29"/>
    <col min="769" max="769" width="7.85546875" style="29" customWidth="1"/>
    <col min="770" max="770" width="35.28515625" style="29" customWidth="1"/>
    <col min="771" max="771" width="8.7109375" style="29" bestFit="1" customWidth="1"/>
    <col min="772" max="772" width="10.7109375" style="29" customWidth="1"/>
    <col min="773" max="773" width="9.140625" style="29"/>
    <col min="774" max="774" width="9.85546875" style="29" customWidth="1"/>
    <col min="775" max="775" width="9.7109375" style="29" customWidth="1"/>
    <col min="776" max="1024" width="9.140625" style="29"/>
    <col min="1025" max="1025" width="7.85546875" style="29" customWidth="1"/>
    <col min="1026" max="1026" width="35.28515625" style="29" customWidth="1"/>
    <col min="1027" max="1027" width="8.7109375" style="29" bestFit="1" customWidth="1"/>
    <col min="1028" max="1028" width="10.7109375" style="29" customWidth="1"/>
    <col min="1029" max="1029" width="9.140625" style="29"/>
    <col min="1030" max="1030" width="9.85546875" style="29" customWidth="1"/>
    <col min="1031" max="1031" width="9.7109375" style="29" customWidth="1"/>
    <col min="1032" max="1280" width="9.140625" style="29"/>
    <col min="1281" max="1281" width="7.85546875" style="29" customWidth="1"/>
    <col min="1282" max="1282" width="35.28515625" style="29" customWidth="1"/>
    <col min="1283" max="1283" width="8.7109375" style="29" bestFit="1" customWidth="1"/>
    <col min="1284" max="1284" width="10.7109375" style="29" customWidth="1"/>
    <col min="1285" max="1285" width="9.140625" style="29"/>
    <col min="1286" max="1286" width="9.85546875" style="29" customWidth="1"/>
    <col min="1287" max="1287" width="9.7109375" style="29" customWidth="1"/>
    <col min="1288" max="1536" width="9.140625" style="29"/>
    <col min="1537" max="1537" width="7.85546875" style="29" customWidth="1"/>
    <col min="1538" max="1538" width="35.28515625" style="29" customWidth="1"/>
    <col min="1539" max="1539" width="8.7109375" style="29" bestFit="1" customWidth="1"/>
    <col min="1540" max="1540" width="10.7109375" style="29" customWidth="1"/>
    <col min="1541" max="1541" width="9.140625" style="29"/>
    <col min="1542" max="1542" width="9.85546875" style="29" customWidth="1"/>
    <col min="1543" max="1543" width="9.7109375" style="29" customWidth="1"/>
    <col min="1544" max="1792" width="9.140625" style="29"/>
    <col min="1793" max="1793" width="7.85546875" style="29" customWidth="1"/>
    <col min="1794" max="1794" width="35.28515625" style="29" customWidth="1"/>
    <col min="1795" max="1795" width="8.7109375" style="29" bestFit="1" customWidth="1"/>
    <col min="1796" max="1796" width="10.7109375" style="29" customWidth="1"/>
    <col min="1797" max="1797" width="9.140625" style="29"/>
    <col min="1798" max="1798" width="9.85546875" style="29" customWidth="1"/>
    <col min="1799" max="1799" width="9.7109375" style="29" customWidth="1"/>
    <col min="1800" max="2048" width="9.140625" style="29"/>
    <col min="2049" max="2049" width="7.85546875" style="29" customWidth="1"/>
    <col min="2050" max="2050" width="35.28515625" style="29" customWidth="1"/>
    <col min="2051" max="2051" width="8.7109375" style="29" bestFit="1" customWidth="1"/>
    <col min="2052" max="2052" width="10.7109375" style="29" customWidth="1"/>
    <col min="2053" max="2053" width="9.140625" style="29"/>
    <col min="2054" max="2054" width="9.85546875" style="29" customWidth="1"/>
    <col min="2055" max="2055" width="9.7109375" style="29" customWidth="1"/>
    <col min="2056" max="2304" width="9.140625" style="29"/>
    <col min="2305" max="2305" width="7.85546875" style="29" customWidth="1"/>
    <col min="2306" max="2306" width="35.28515625" style="29" customWidth="1"/>
    <col min="2307" max="2307" width="8.7109375" style="29" bestFit="1" customWidth="1"/>
    <col min="2308" max="2308" width="10.7109375" style="29" customWidth="1"/>
    <col min="2309" max="2309" width="9.140625" style="29"/>
    <col min="2310" max="2310" width="9.85546875" style="29" customWidth="1"/>
    <col min="2311" max="2311" width="9.7109375" style="29" customWidth="1"/>
    <col min="2312" max="2560" width="9.140625" style="29"/>
    <col min="2561" max="2561" width="7.85546875" style="29" customWidth="1"/>
    <col min="2562" max="2562" width="35.28515625" style="29" customWidth="1"/>
    <col min="2563" max="2563" width="8.7109375" style="29" bestFit="1" customWidth="1"/>
    <col min="2564" max="2564" width="10.7109375" style="29" customWidth="1"/>
    <col min="2565" max="2565" width="9.140625" style="29"/>
    <col min="2566" max="2566" width="9.85546875" style="29" customWidth="1"/>
    <col min="2567" max="2567" width="9.7109375" style="29" customWidth="1"/>
    <col min="2568" max="2816" width="9.140625" style="29"/>
    <col min="2817" max="2817" width="7.85546875" style="29" customWidth="1"/>
    <col min="2818" max="2818" width="35.28515625" style="29" customWidth="1"/>
    <col min="2819" max="2819" width="8.7109375" style="29" bestFit="1" customWidth="1"/>
    <col min="2820" max="2820" width="10.7109375" style="29" customWidth="1"/>
    <col min="2821" max="2821" width="9.140625" style="29"/>
    <col min="2822" max="2822" width="9.85546875" style="29" customWidth="1"/>
    <col min="2823" max="2823" width="9.7109375" style="29" customWidth="1"/>
    <col min="2824" max="3072" width="9.140625" style="29"/>
    <col min="3073" max="3073" width="7.85546875" style="29" customWidth="1"/>
    <col min="3074" max="3074" width="35.28515625" style="29" customWidth="1"/>
    <col min="3075" max="3075" width="8.7109375" style="29" bestFit="1" customWidth="1"/>
    <col min="3076" max="3076" width="10.7109375" style="29" customWidth="1"/>
    <col min="3077" max="3077" width="9.140625" style="29"/>
    <col min="3078" max="3078" width="9.85546875" style="29" customWidth="1"/>
    <col min="3079" max="3079" width="9.7109375" style="29" customWidth="1"/>
    <col min="3080" max="3328" width="9.140625" style="29"/>
    <col min="3329" max="3329" width="7.85546875" style="29" customWidth="1"/>
    <col min="3330" max="3330" width="35.28515625" style="29" customWidth="1"/>
    <col min="3331" max="3331" width="8.7109375" style="29" bestFit="1" customWidth="1"/>
    <col min="3332" max="3332" width="10.7109375" style="29" customWidth="1"/>
    <col min="3333" max="3333" width="9.140625" style="29"/>
    <col min="3334" max="3334" width="9.85546875" style="29" customWidth="1"/>
    <col min="3335" max="3335" width="9.7109375" style="29" customWidth="1"/>
    <col min="3336" max="3584" width="9.140625" style="29"/>
    <col min="3585" max="3585" width="7.85546875" style="29" customWidth="1"/>
    <col min="3586" max="3586" width="35.28515625" style="29" customWidth="1"/>
    <col min="3587" max="3587" width="8.7109375" style="29" bestFit="1" customWidth="1"/>
    <col min="3588" max="3588" width="10.7109375" style="29" customWidth="1"/>
    <col min="3589" max="3589" width="9.140625" style="29"/>
    <col min="3590" max="3590" width="9.85546875" style="29" customWidth="1"/>
    <col min="3591" max="3591" width="9.7109375" style="29" customWidth="1"/>
    <col min="3592" max="3840" width="9.140625" style="29"/>
    <col min="3841" max="3841" width="7.85546875" style="29" customWidth="1"/>
    <col min="3842" max="3842" width="35.28515625" style="29" customWidth="1"/>
    <col min="3843" max="3843" width="8.7109375" style="29" bestFit="1" customWidth="1"/>
    <col min="3844" max="3844" width="10.7109375" style="29" customWidth="1"/>
    <col min="3845" max="3845" width="9.140625" style="29"/>
    <col min="3846" max="3846" width="9.85546875" style="29" customWidth="1"/>
    <col min="3847" max="3847" width="9.7109375" style="29" customWidth="1"/>
    <col min="3848" max="4096" width="9.140625" style="29"/>
    <col min="4097" max="4097" width="7.85546875" style="29" customWidth="1"/>
    <col min="4098" max="4098" width="35.28515625" style="29" customWidth="1"/>
    <col min="4099" max="4099" width="8.7109375" style="29" bestFit="1" customWidth="1"/>
    <col min="4100" max="4100" width="10.7109375" style="29" customWidth="1"/>
    <col min="4101" max="4101" width="9.140625" style="29"/>
    <col min="4102" max="4102" width="9.85546875" style="29" customWidth="1"/>
    <col min="4103" max="4103" width="9.7109375" style="29" customWidth="1"/>
    <col min="4104" max="4352" width="9.140625" style="29"/>
    <col min="4353" max="4353" width="7.85546875" style="29" customWidth="1"/>
    <col min="4354" max="4354" width="35.28515625" style="29" customWidth="1"/>
    <col min="4355" max="4355" width="8.7109375" style="29" bestFit="1" customWidth="1"/>
    <col min="4356" max="4356" width="10.7109375" style="29" customWidth="1"/>
    <col min="4357" max="4357" width="9.140625" style="29"/>
    <col min="4358" max="4358" width="9.85546875" style="29" customWidth="1"/>
    <col min="4359" max="4359" width="9.7109375" style="29" customWidth="1"/>
    <col min="4360" max="4608" width="9.140625" style="29"/>
    <col min="4609" max="4609" width="7.85546875" style="29" customWidth="1"/>
    <col min="4610" max="4610" width="35.28515625" style="29" customWidth="1"/>
    <col min="4611" max="4611" width="8.7109375" style="29" bestFit="1" customWidth="1"/>
    <col min="4612" max="4612" width="10.7109375" style="29" customWidth="1"/>
    <col min="4613" max="4613" width="9.140625" style="29"/>
    <col min="4614" max="4614" width="9.85546875" style="29" customWidth="1"/>
    <col min="4615" max="4615" width="9.7109375" style="29" customWidth="1"/>
    <col min="4616" max="4864" width="9.140625" style="29"/>
    <col min="4865" max="4865" width="7.85546875" style="29" customWidth="1"/>
    <col min="4866" max="4866" width="35.28515625" style="29" customWidth="1"/>
    <col min="4867" max="4867" width="8.7109375" style="29" bestFit="1" customWidth="1"/>
    <col min="4868" max="4868" width="10.7109375" style="29" customWidth="1"/>
    <col min="4869" max="4869" width="9.140625" style="29"/>
    <col min="4870" max="4870" width="9.85546875" style="29" customWidth="1"/>
    <col min="4871" max="4871" width="9.7109375" style="29" customWidth="1"/>
    <col min="4872" max="5120" width="9.140625" style="29"/>
    <col min="5121" max="5121" width="7.85546875" style="29" customWidth="1"/>
    <col min="5122" max="5122" width="35.28515625" style="29" customWidth="1"/>
    <col min="5123" max="5123" width="8.7109375" style="29" bestFit="1" customWidth="1"/>
    <col min="5124" max="5124" width="10.7109375" style="29" customWidth="1"/>
    <col min="5125" max="5125" width="9.140625" style="29"/>
    <col min="5126" max="5126" width="9.85546875" style="29" customWidth="1"/>
    <col min="5127" max="5127" width="9.7109375" style="29" customWidth="1"/>
    <col min="5128" max="5376" width="9.140625" style="29"/>
    <col min="5377" max="5377" width="7.85546875" style="29" customWidth="1"/>
    <col min="5378" max="5378" width="35.28515625" style="29" customWidth="1"/>
    <col min="5379" max="5379" width="8.7109375" style="29" bestFit="1" customWidth="1"/>
    <col min="5380" max="5380" width="10.7109375" style="29" customWidth="1"/>
    <col min="5381" max="5381" width="9.140625" style="29"/>
    <col min="5382" max="5382" width="9.85546875" style="29" customWidth="1"/>
    <col min="5383" max="5383" width="9.7109375" style="29" customWidth="1"/>
    <col min="5384" max="5632" width="9.140625" style="29"/>
    <col min="5633" max="5633" width="7.85546875" style="29" customWidth="1"/>
    <col min="5634" max="5634" width="35.28515625" style="29" customWidth="1"/>
    <col min="5635" max="5635" width="8.7109375" style="29" bestFit="1" customWidth="1"/>
    <col min="5636" max="5636" width="10.7109375" style="29" customWidth="1"/>
    <col min="5637" max="5637" width="9.140625" style="29"/>
    <col min="5638" max="5638" width="9.85546875" style="29" customWidth="1"/>
    <col min="5639" max="5639" width="9.7109375" style="29" customWidth="1"/>
    <col min="5640" max="5888" width="9.140625" style="29"/>
    <col min="5889" max="5889" width="7.85546875" style="29" customWidth="1"/>
    <col min="5890" max="5890" width="35.28515625" style="29" customWidth="1"/>
    <col min="5891" max="5891" width="8.7109375" style="29" bestFit="1" customWidth="1"/>
    <col min="5892" max="5892" width="10.7109375" style="29" customWidth="1"/>
    <col min="5893" max="5893" width="9.140625" style="29"/>
    <col min="5894" max="5894" width="9.85546875" style="29" customWidth="1"/>
    <col min="5895" max="5895" width="9.7109375" style="29" customWidth="1"/>
    <col min="5896" max="6144" width="9.140625" style="29"/>
    <col min="6145" max="6145" width="7.85546875" style="29" customWidth="1"/>
    <col min="6146" max="6146" width="35.28515625" style="29" customWidth="1"/>
    <col min="6147" max="6147" width="8.7109375" style="29" bestFit="1" customWidth="1"/>
    <col min="6148" max="6148" width="10.7109375" style="29" customWidth="1"/>
    <col min="6149" max="6149" width="9.140625" style="29"/>
    <col min="6150" max="6150" width="9.85546875" style="29" customWidth="1"/>
    <col min="6151" max="6151" width="9.7109375" style="29" customWidth="1"/>
    <col min="6152" max="6400" width="9.140625" style="29"/>
    <col min="6401" max="6401" width="7.85546875" style="29" customWidth="1"/>
    <col min="6402" max="6402" width="35.28515625" style="29" customWidth="1"/>
    <col min="6403" max="6403" width="8.7109375" style="29" bestFit="1" customWidth="1"/>
    <col min="6404" max="6404" width="10.7109375" style="29" customWidth="1"/>
    <col min="6405" max="6405" width="9.140625" style="29"/>
    <col min="6406" max="6406" width="9.85546875" style="29" customWidth="1"/>
    <col min="6407" max="6407" width="9.7109375" style="29" customWidth="1"/>
    <col min="6408" max="6656" width="9.140625" style="29"/>
    <col min="6657" max="6657" width="7.85546875" style="29" customWidth="1"/>
    <col min="6658" max="6658" width="35.28515625" style="29" customWidth="1"/>
    <col min="6659" max="6659" width="8.7109375" style="29" bestFit="1" customWidth="1"/>
    <col min="6660" max="6660" width="10.7109375" style="29" customWidth="1"/>
    <col min="6661" max="6661" width="9.140625" style="29"/>
    <col min="6662" max="6662" width="9.85546875" style="29" customWidth="1"/>
    <col min="6663" max="6663" width="9.7109375" style="29" customWidth="1"/>
    <col min="6664" max="6912" width="9.140625" style="29"/>
    <col min="6913" max="6913" width="7.85546875" style="29" customWidth="1"/>
    <col min="6914" max="6914" width="35.28515625" style="29" customWidth="1"/>
    <col min="6915" max="6915" width="8.7109375" style="29" bestFit="1" customWidth="1"/>
    <col min="6916" max="6916" width="10.7109375" style="29" customWidth="1"/>
    <col min="6917" max="6917" width="9.140625" style="29"/>
    <col min="6918" max="6918" width="9.85546875" style="29" customWidth="1"/>
    <col min="6919" max="6919" width="9.7109375" style="29" customWidth="1"/>
    <col min="6920" max="7168" width="9.140625" style="29"/>
    <col min="7169" max="7169" width="7.85546875" style="29" customWidth="1"/>
    <col min="7170" max="7170" width="35.28515625" style="29" customWidth="1"/>
    <col min="7171" max="7171" width="8.7109375" style="29" bestFit="1" customWidth="1"/>
    <col min="7172" max="7172" width="10.7109375" style="29" customWidth="1"/>
    <col min="7173" max="7173" width="9.140625" style="29"/>
    <col min="7174" max="7174" width="9.85546875" style="29" customWidth="1"/>
    <col min="7175" max="7175" width="9.7109375" style="29" customWidth="1"/>
    <col min="7176" max="7424" width="9.140625" style="29"/>
    <col min="7425" max="7425" width="7.85546875" style="29" customWidth="1"/>
    <col min="7426" max="7426" width="35.28515625" style="29" customWidth="1"/>
    <col min="7427" max="7427" width="8.7109375" style="29" bestFit="1" customWidth="1"/>
    <col min="7428" max="7428" width="10.7109375" style="29" customWidth="1"/>
    <col min="7429" max="7429" width="9.140625" style="29"/>
    <col min="7430" max="7430" width="9.85546875" style="29" customWidth="1"/>
    <col min="7431" max="7431" width="9.7109375" style="29" customWidth="1"/>
    <col min="7432" max="7680" width="9.140625" style="29"/>
    <col min="7681" max="7681" width="7.85546875" style="29" customWidth="1"/>
    <col min="7682" max="7682" width="35.28515625" style="29" customWidth="1"/>
    <col min="7683" max="7683" width="8.7109375" style="29" bestFit="1" customWidth="1"/>
    <col min="7684" max="7684" width="10.7109375" style="29" customWidth="1"/>
    <col min="7685" max="7685" width="9.140625" style="29"/>
    <col min="7686" max="7686" width="9.85546875" style="29" customWidth="1"/>
    <col min="7687" max="7687" width="9.7109375" style="29" customWidth="1"/>
    <col min="7688" max="7936" width="9.140625" style="29"/>
    <col min="7937" max="7937" width="7.85546875" style="29" customWidth="1"/>
    <col min="7938" max="7938" width="35.28515625" style="29" customWidth="1"/>
    <col min="7939" max="7939" width="8.7109375" style="29" bestFit="1" customWidth="1"/>
    <col min="7940" max="7940" width="10.7109375" style="29" customWidth="1"/>
    <col min="7941" max="7941" width="9.140625" style="29"/>
    <col min="7942" max="7942" width="9.85546875" style="29" customWidth="1"/>
    <col min="7943" max="7943" width="9.7109375" style="29" customWidth="1"/>
    <col min="7944" max="8192" width="9.140625" style="29"/>
    <col min="8193" max="8193" width="7.85546875" style="29" customWidth="1"/>
    <col min="8194" max="8194" width="35.28515625" style="29" customWidth="1"/>
    <col min="8195" max="8195" width="8.7109375" style="29" bestFit="1" customWidth="1"/>
    <col min="8196" max="8196" width="10.7109375" style="29" customWidth="1"/>
    <col min="8197" max="8197" width="9.140625" style="29"/>
    <col min="8198" max="8198" width="9.85546875" style="29" customWidth="1"/>
    <col min="8199" max="8199" width="9.7109375" style="29" customWidth="1"/>
    <col min="8200" max="8448" width="9.140625" style="29"/>
    <col min="8449" max="8449" width="7.85546875" style="29" customWidth="1"/>
    <col min="8450" max="8450" width="35.28515625" style="29" customWidth="1"/>
    <col min="8451" max="8451" width="8.7109375" style="29" bestFit="1" customWidth="1"/>
    <col min="8452" max="8452" width="10.7109375" style="29" customWidth="1"/>
    <col min="8453" max="8453" width="9.140625" style="29"/>
    <col min="8454" max="8454" width="9.85546875" style="29" customWidth="1"/>
    <col min="8455" max="8455" width="9.7109375" style="29" customWidth="1"/>
    <col min="8456" max="8704" width="9.140625" style="29"/>
    <col min="8705" max="8705" width="7.85546875" style="29" customWidth="1"/>
    <col min="8706" max="8706" width="35.28515625" style="29" customWidth="1"/>
    <col min="8707" max="8707" width="8.7109375" style="29" bestFit="1" customWidth="1"/>
    <col min="8708" max="8708" width="10.7109375" style="29" customWidth="1"/>
    <col min="8709" max="8709" width="9.140625" style="29"/>
    <col min="8710" max="8710" width="9.85546875" style="29" customWidth="1"/>
    <col min="8711" max="8711" width="9.7109375" style="29" customWidth="1"/>
    <col min="8712" max="8960" width="9.140625" style="29"/>
    <col min="8961" max="8961" width="7.85546875" style="29" customWidth="1"/>
    <col min="8962" max="8962" width="35.28515625" style="29" customWidth="1"/>
    <col min="8963" max="8963" width="8.7109375" style="29" bestFit="1" customWidth="1"/>
    <col min="8964" max="8964" width="10.7109375" style="29" customWidth="1"/>
    <col min="8965" max="8965" width="9.140625" style="29"/>
    <col min="8966" max="8966" width="9.85546875" style="29" customWidth="1"/>
    <col min="8967" max="8967" width="9.7109375" style="29" customWidth="1"/>
    <col min="8968" max="9216" width="9.140625" style="29"/>
    <col min="9217" max="9217" width="7.85546875" style="29" customWidth="1"/>
    <col min="9218" max="9218" width="35.28515625" style="29" customWidth="1"/>
    <col min="9219" max="9219" width="8.7109375" style="29" bestFit="1" customWidth="1"/>
    <col min="9220" max="9220" width="10.7109375" style="29" customWidth="1"/>
    <col min="9221" max="9221" width="9.140625" style="29"/>
    <col min="9222" max="9222" width="9.85546875" style="29" customWidth="1"/>
    <col min="9223" max="9223" width="9.7109375" style="29" customWidth="1"/>
    <col min="9224" max="9472" width="9.140625" style="29"/>
    <col min="9473" max="9473" width="7.85546875" style="29" customWidth="1"/>
    <col min="9474" max="9474" width="35.28515625" style="29" customWidth="1"/>
    <col min="9475" max="9475" width="8.7109375" style="29" bestFit="1" customWidth="1"/>
    <col min="9476" max="9476" width="10.7109375" style="29" customWidth="1"/>
    <col min="9477" max="9477" width="9.140625" style="29"/>
    <col min="9478" max="9478" width="9.85546875" style="29" customWidth="1"/>
    <col min="9479" max="9479" width="9.7109375" style="29" customWidth="1"/>
    <col min="9480" max="9728" width="9.140625" style="29"/>
    <col min="9729" max="9729" width="7.85546875" style="29" customWidth="1"/>
    <col min="9730" max="9730" width="35.28515625" style="29" customWidth="1"/>
    <col min="9731" max="9731" width="8.7109375" style="29" bestFit="1" customWidth="1"/>
    <col min="9732" max="9732" width="10.7109375" style="29" customWidth="1"/>
    <col min="9733" max="9733" width="9.140625" style="29"/>
    <col min="9734" max="9734" width="9.85546875" style="29" customWidth="1"/>
    <col min="9735" max="9735" width="9.7109375" style="29" customWidth="1"/>
    <col min="9736" max="9984" width="9.140625" style="29"/>
    <col min="9985" max="9985" width="7.85546875" style="29" customWidth="1"/>
    <col min="9986" max="9986" width="35.28515625" style="29" customWidth="1"/>
    <col min="9987" max="9987" width="8.7109375" style="29" bestFit="1" customWidth="1"/>
    <col min="9988" max="9988" width="10.7109375" style="29" customWidth="1"/>
    <col min="9989" max="9989" width="9.140625" style="29"/>
    <col min="9990" max="9990" width="9.85546875" style="29" customWidth="1"/>
    <col min="9991" max="9991" width="9.7109375" style="29" customWidth="1"/>
    <col min="9992" max="10240" width="9.140625" style="29"/>
    <col min="10241" max="10241" width="7.85546875" style="29" customWidth="1"/>
    <col min="10242" max="10242" width="35.28515625" style="29" customWidth="1"/>
    <col min="10243" max="10243" width="8.7109375" style="29" bestFit="1" customWidth="1"/>
    <col min="10244" max="10244" width="10.7109375" style="29" customWidth="1"/>
    <col min="10245" max="10245" width="9.140625" style="29"/>
    <col min="10246" max="10246" width="9.85546875" style="29" customWidth="1"/>
    <col min="10247" max="10247" width="9.7109375" style="29" customWidth="1"/>
    <col min="10248" max="10496" width="9.140625" style="29"/>
    <col min="10497" max="10497" width="7.85546875" style="29" customWidth="1"/>
    <col min="10498" max="10498" width="35.28515625" style="29" customWidth="1"/>
    <col min="10499" max="10499" width="8.7109375" style="29" bestFit="1" customWidth="1"/>
    <col min="10500" max="10500" width="10.7109375" style="29" customWidth="1"/>
    <col min="10501" max="10501" width="9.140625" style="29"/>
    <col min="10502" max="10502" width="9.85546875" style="29" customWidth="1"/>
    <col min="10503" max="10503" width="9.7109375" style="29" customWidth="1"/>
    <col min="10504" max="10752" width="9.140625" style="29"/>
    <col min="10753" max="10753" width="7.85546875" style="29" customWidth="1"/>
    <col min="10754" max="10754" width="35.28515625" style="29" customWidth="1"/>
    <col min="10755" max="10755" width="8.7109375" style="29" bestFit="1" customWidth="1"/>
    <col min="10756" max="10756" width="10.7109375" style="29" customWidth="1"/>
    <col min="10757" max="10757" width="9.140625" style="29"/>
    <col min="10758" max="10758" width="9.85546875" style="29" customWidth="1"/>
    <col min="10759" max="10759" width="9.7109375" style="29" customWidth="1"/>
    <col min="10760" max="11008" width="9.140625" style="29"/>
    <col min="11009" max="11009" width="7.85546875" style="29" customWidth="1"/>
    <col min="11010" max="11010" width="35.28515625" style="29" customWidth="1"/>
    <col min="11011" max="11011" width="8.7109375" style="29" bestFit="1" customWidth="1"/>
    <col min="11012" max="11012" width="10.7109375" style="29" customWidth="1"/>
    <col min="11013" max="11013" width="9.140625" style="29"/>
    <col min="11014" max="11014" width="9.85546875" style="29" customWidth="1"/>
    <col min="11015" max="11015" width="9.7109375" style="29" customWidth="1"/>
    <col min="11016" max="11264" width="9.140625" style="29"/>
    <col min="11265" max="11265" width="7.85546875" style="29" customWidth="1"/>
    <col min="11266" max="11266" width="35.28515625" style="29" customWidth="1"/>
    <col min="11267" max="11267" width="8.7109375" style="29" bestFit="1" customWidth="1"/>
    <col min="11268" max="11268" width="10.7109375" style="29" customWidth="1"/>
    <col min="11269" max="11269" width="9.140625" style="29"/>
    <col min="11270" max="11270" width="9.85546875" style="29" customWidth="1"/>
    <col min="11271" max="11271" width="9.7109375" style="29" customWidth="1"/>
    <col min="11272" max="11520" width="9.140625" style="29"/>
    <col min="11521" max="11521" width="7.85546875" style="29" customWidth="1"/>
    <col min="11522" max="11522" width="35.28515625" style="29" customWidth="1"/>
    <col min="11523" max="11523" width="8.7109375" style="29" bestFit="1" customWidth="1"/>
    <col min="11524" max="11524" width="10.7109375" style="29" customWidth="1"/>
    <col min="11525" max="11525" width="9.140625" style="29"/>
    <col min="11526" max="11526" width="9.85546875" style="29" customWidth="1"/>
    <col min="11527" max="11527" width="9.7109375" style="29" customWidth="1"/>
    <col min="11528" max="11776" width="9.140625" style="29"/>
    <col min="11777" max="11777" width="7.85546875" style="29" customWidth="1"/>
    <col min="11778" max="11778" width="35.28515625" style="29" customWidth="1"/>
    <col min="11779" max="11779" width="8.7109375" style="29" bestFit="1" customWidth="1"/>
    <col min="11780" max="11780" width="10.7109375" style="29" customWidth="1"/>
    <col min="11781" max="11781" width="9.140625" style="29"/>
    <col min="11782" max="11782" width="9.85546875" style="29" customWidth="1"/>
    <col min="11783" max="11783" width="9.7109375" style="29" customWidth="1"/>
    <col min="11784" max="12032" width="9.140625" style="29"/>
    <col min="12033" max="12033" width="7.85546875" style="29" customWidth="1"/>
    <col min="12034" max="12034" width="35.28515625" style="29" customWidth="1"/>
    <col min="12035" max="12035" width="8.7109375" style="29" bestFit="1" customWidth="1"/>
    <col min="12036" max="12036" width="10.7109375" style="29" customWidth="1"/>
    <col min="12037" max="12037" width="9.140625" style="29"/>
    <col min="12038" max="12038" width="9.85546875" style="29" customWidth="1"/>
    <col min="12039" max="12039" width="9.7109375" style="29" customWidth="1"/>
    <col min="12040" max="12288" width="9.140625" style="29"/>
    <col min="12289" max="12289" width="7.85546875" style="29" customWidth="1"/>
    <col min="12290" max="12290" width="35.28515625" style="29" customWidth="1"/>
    <col min="12291" max="12291" width="8.7109375" style="29" bestFit="1" customWidth="1"/>
    <col min="12292" max="12292" width="10.7109375" style="29" customWidth="1"/>
    <col min="12293" max="12293" width="9.140625" style="29"/>
    <col min="12294" max="12294" width="9.85546875" style="29" customWidth="1"/>
    <col min="12295" max="12295" width="9.7109375" style="29" customWidth="1"/>
    <col min="12296" max="12544" width="9.140625" style="29"/>
    <col min="12545" max="12545" width="7.85546875" style="29" customWidth="1"/>
    <col min="12546" max="12546" width="35.28515625" style="29" customWidth="1"/>
    <col min="12547" max="12547" width="8.7109375" style="29" bestFit="1" customWidth="1"/>
    <col min="12548" max="12548" width="10.7109375" style="29" customWidth="1"/>
    <col min="12549" max="12549" width="9.140625" style="29"/>
    <col min="12550" max="12550" width="9.85546875" style="29" customWidth="1"/>
    <col min="12551" max="12551" width="9.7109375" style="29" customWidth="1"/>
    <col min="12552" max="12800" width="9.140625" style="29"/>
    <col min="12801" max="12801" width="7.85546875" style="29" customWidth="1"/>
    <col min="12802" max="12802" width="35.28515625" style="29" customWidth="1"/>
    <col min="12803" max="12803" width="8.7109375" style="29" bestFit="1" customWidth="1"/>
    <col min="12804" max="12804" width="10.7109375" style="29" customWidth="1"/>
    <col min="12805" max="12805" width="9.140625" style="29"/>
    <col min="12806" max="12806" width="9.85546875" style="29" customWidth="1"/>
    <col min="12807" max="12807" width="9.7109375" style="29" customWidth="1"/>
    <col min="12808" max="13056" width="9.140625" style="29"/>
    <col min="13057" max="13057" width="7.85546875" style="29" customWidth="1"/>
    <col min="13058" max="13058" width="35.28515625" style="29" customWidth="1"/>
    <col min="13059" max="13059" width="8.7109375" style="29" bestFit="1" customWidth="1"/>
    <col min="13060" max="13060" width="10.7109375" style="29" customWidth="1"/>
    <col min="13061" max="13061" width="9.140625" style="29"/>
    <col min="13062" max="13062" width="9.85546875" style="29" customWidth="1"/>
    <col min="13063" max="13063" width="9.7109375" style="29" customWidth="1"/>
    <col min="13064" max="13312" width="9.140625" style="29"/>
    <col min="13313" max="13313" width="7.85546875" style="29" customWidth="1"/>
    <col min="13314" max="13314" width="35.28515625" style="29" customWidth="1"/>
    <col min="13315" max="13315" width="8.7109375" style="29" bestFit="1" customWidth="1"/>
    <col min="13316" max="13316" width="10.7109375" style="29" customWidth="1"/>
    <col min="13317" max="13317" width="9.140625" style="29"/>
    <col min="13318" max="13318" width="9.85546875" style="29" customWidth="1"/>
    <col min="13319" max="13319" width="9.7109375" style="29" customWidth="1"/>
    <col min="13320" max="13568" width="9.140625" style="29"/>
    <col min="13569" max="13569" width="7.85546875" style="29" customWidth="1"/>
    <col min="13570" max="13570" width="35.28515625" style="29" customWidth="1"/>
    <col min="13571" max="13571" width="8.7109375" style="29" bestFit="1" customWidth="1"/>
    <col min="13572" max="13572" width="10.7109375" style="29" customWidth="1"/>
    <col min="13573" max="13573" width="9.140625" style="29"/>
    <col min="13574" max="13574" width="9.85546875" style="29" customWidth="1"/>
    <col min="13575" max="13575" width="9.7109375" style="29" customWidth="1"/>
    <col min="13576" max="13824" width="9.140625" style="29"/>
    <col min="13825" max="13825" width="7.85546875" style="29" customWidth="1"/>
    <col min="13826" max="13826" width="35.28515625" style="29" customWidth="1"/>
    <col min="13827" max="13827" width="8.7109375" style="29" bestFit="1" customWidth="1"/>
    <col min="13828" max="13828" width="10.7109375" style="29" customWidth="1"/>
    <col min="13829" max="13829" width="9.140625" style="29"/>
    <col min="13830" max="13830" width="9.85546875" style="29" customWidth="1"/>
    <col min="13831" max="13831" width="9.7109375" style="29" customWidth="1"/>
    <col min="13832" max="14080" width="9.140625" style="29"/>
    <col min="14081" max="14081" width="7.85546875" style="29" customWidth="1"/>
    <col min="14082" max="14082" width="35.28515625" style="29" customWidth="1"/>
    <col min="14083" max="14083" width="8.7109375" style="29" bestFit="1" customWidth="1"/>
    <col min="14084" max="14084" width="10.7109375" style="29" customWidth="1"/>
    <col min="14085" max="14085" width="9.140625" style="29"/>
    <col min="14086" max="14086" width="9.85546875" style="29" customWidth="1"/>
    <col min="14087" max="14087" width="9.7109375" style="29" customWidth="1"/>
    <col min="14088" max="14336" width="9.140625" style="29"/>
    <col min="14337" max="14337" width="7.85546875" style="29" customWidth="1"/>
    <col min="14338" max="14338" width="35.28515625" style="29" customWidth="1"/>
    <col min="14339" max="14339" width="8.7109375" style="29" bestFit="1" customWidth="1"/>
    <col min="14340" max="14340" width="10.7109375" style="29" customWidth="1"/>
    <col min="14341" max="14341" width="9.140625" style="29"/>
    <col min="14342" max="14342" width="9.85546875" style="29" customWidth="1"/>
    <col min="14343" max="14343" width="9.7109375" style="29" customWidth="1"/>
    <col min="14344" max="14592" width="9.140625" style="29"/>
    <col min="14593" max="14593" width="7.85546875" style="29" customWidth="1"/>
    <col min="14594" max="14594" width="35.28515625" style="29" customWidth="1"/>
    <col min="14595" max="14595" width="8.7109375" style="29" bestFit="1" customWidth="1"/>
    <col min="14596" max="14596" width="10.7109375" style="29" customWidth="1"/>
    <col min="14597" max="14597" width="9.140625" style="29"/>
    <col min="14598" max="14598" width="9.85546875" style="29" customWidth="1"/>
    <col min="14599" max="14599" width="9.7109375" style="29" customWidth="1"/>
    <col min="14600" max="14848" width="9.140625" style="29"/>
    <col min="14849" max="14849" width="7.85546875" style="29" customWidth="1"/>
    <col min="14850" max="14850" width="35.28515625" style="29" customWidth="1"/>
    <col min="14851" max="14851" width="8.7109375" style="29" bestFit="1" customWidth="1"/>
    <col min="14852" max="14852" width="10.7109375" style="29" customWidth="1"/>
    <col min="14853" max="14853" width="9.140625" style="29"/>
    <col min="14854" max="14854" width="9.85546875" style="29" customWidth="1"/>
    <col min="14855" max="14855" width="9.7109375" style="29" customWidth="1"/>
    <col min="14856" max="15104" width="9.140625" style="29"/>
    <col min="15105" max="15105" width="7.85546875" style="29" customWidth="1"/>
    <col min="15106" max="15106" width="35.28515625" style="29" customWidth="1"/>
    <col min="15107" max="15107" width="8.7109375" style="29" bestFit="1" customWidth="1"/>
    <col min="15108" max="15108" width="10.7109375" style="29" customWidth="1"/>
    <col min="15109" max="15109" width="9.140625" style="29"/>
    <col min="15110" max="15110" width="9.85546875" style="29" customWidth="1"/>
    <col min="15111" max="15111" width="9.7109375" style="29" customWidth="1"/>
    <col min="15112" max="15360" width="9.140625" style="29"/>
    <col min="15361" max="15361" width="7.85546875" style="29" customWidth="1"/>
    <col min="15362" max="15362" width="35.28515625" style="29" customWidth="1"/>
    <col min="15363" max="15363" width="8.7109375" style="29" bestFit="1" customWidth="1"/>
    <col min="15364" max="15364" width="10.7109375" style="29" customWidth="1"/>
    <col min="15365" max="15365" width="9.140625" style="29"/>
    <col min="15366" max="15366" width="9.85546875" style="29" customWidth="1"/>
    <col min="15367" max="15367" width="9.7109375" style="29" customWidth="1"/>
    <col min="15368" max="15616" width="9.140625" style="29"/>
    <col min="15617" max="15617" width="7.85546875" style="29" customWidth="1"/>
    <col min="15618" max="15618" width="35.28515625" style="29" customWidth="1"/>
    <col min="15619" max="15619" width="8.7109375" style="29" bestFit="1" customWidth="1"/>
    <col min="15620" max="15620" width="10.7109375" style="29" customWidth="1"/>
    <col min="15621" max="15621" width="9.140625" style="29"/>
    <col min="15622" max="15622" width="9.85546875" style="29" customWidth="1"/>
    <col min="15623" max="15623" width="9.7109375" style="29" customWidth="1"/>
    <col min="15624" max="15872" width="9.140625" style="29"/>
    <col min="15873" max="15873" width="7.85546875" style="29" customWidth="1"/>
    <col min="15874" max="15874" width="35.28515625" style="29" customWidth="1"/>
    <col min="15875" max="15875" width="8.7109375" style="29" bestFit="1" customWidth="1"/>
    <col min="15876" max="15876" width="10.7109375" style="29" customWidth="1"/>
    <col min="15877" max="15877" width="9.140625" style="29"/>
    <col min="15878" max="15878" width="9.85546875" style="29" customWidth="1"/>
    <col min="15879" max="15879" width="9.7109375" style="29" customWidth="1"/>
    <col min="15880" max="16128" width="9.140625" style="29"/>
    <col min="16129" max="16129" width="7.85546875" style="29" customWidth="1"/>
    <col min="16130" max="16130" width="35.28515625" style="29" customWidth="1"/>
    <col min="16131" max="16131" width="8.7109375" style="29" bestFit="1" customWidth="1"/>
    <col min="16132" max="16132" width="10.7109375" style="29" customWidth="1"/>
    <col min="16133" max="16133" width="9.140625" style="29"/>
    <col min="16134" max="16134" width="9.85546875" style="29" customWidth="1"/>
    <col min="16135" max="16135" width="9.7109375" style="29" customWidth="1"/>
    <col min="16136" max="16384" width="9.140625" style="29"/>
  </cols>
  <sheetData>
    <row r="1" spans="1:8" ht="15.75">
      <c r="A1" s="404" t="s">
        <v>132</v>
      </c>
      <c r="B1" s="405"/>
      <c r="C1" s="405"/>
      <c r="D1" s="405"/>
      <c r="E1" s="405"/>
      <c r="F1" s="405"/>
      <c r="G1" s="405"/>
      <c r="H1" s="30"/>
    </row>
    <row r="2" spans="1:8" ht="15.75">
      <c r="A2" s="403" t="s">
        <v>140</v>
      </c>
      <c r="B2" s="403"/>
      <c r="C2" s="403"/>
      <c r="D2" s="403"/>
      <c r="E2" s="403"/>
      <c r="F2" s="403"/>
      <c r="G2" s="403"/>
      <c r="H2" s="30"/>
    </row>
    <row r="3" spans="1:8" ht="15.75">
      <c r="A3" s="31"/>
      <c r="B3" s="31"/>
      <c r="C3" s="31"/>
      <c r="D3" s="31"/>
      <c r="E3" s="43"/>
      <c r="F3" s="31"/>
      <c r="G3" s="31"/>
      <c r="H3" s="30"/>
    </row>
    <row r="4" spans="1:8" ht="15.75">
      <c r="A4" s="406" t="s">
        <v>134</v>
      </c>
      <c r="B4" s="409" t="s">
        <v>135</v>
      </c>
      <c r="C4" s="411" t="s">
        <v>141</v>
      </c>
      <c r="D4" s="412"/>
      <c r="E4" s="412"/>
      <c r="F4" s="412"/>
      <c r="G4" s="413"/>
      <c r="H4" s="30"/>
    </row>
    <row r="5" spans="1:8" ht="15">
      <c r="A5" s="407"/>
      <c r="B5" s="410"/>
      <c r="C5" s="414" t="s">
        <v>538</v>
      </c>
      <c r="D5" s="414"/>
      <c r="E5" s="422" t="s">
        <v>539</v>
      </c>
      <c r="F5" s="422"/>
      <c r="G5" s="414" t="s">
        <v>142</v>
      </c>
      <c r="H5" s="30"/>
    </row>
    <row r="6" spans="1:8" ht="60">
      <c r="A6" s="408"/>
      <c r="B6" s="410"/>
      <c r="C6" s="32" t="s">
        <v>138</v>
      </c>
      <c r="D6" s="32" t="s">
        <v>139</v>
      </c>
      <c r="E6" s="32" t="s">
        <v>138</v>
      </c>
      <c r="F6" s="32" t="s">
        <v>139</v>
      </c>
      <c r="G6" s="409"/>
      <c r="H6" s="30"/>
    </row>
    <row r="7" spans="1:8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0"/>
    </row>
    <row r="8" spans="1:8" ht="31.5" customHeight="1">
      <c r="A8" s="35" t="s">
        <v>11</v>
      </c>
      <c r="B8" s="36" t="s">
        <v>58</v>
      </c>
      <c r="C8" s="37">
        <v>0</v>
      </c>
      <c r="D8" s="37">
        <f>(C8/2471.9)*100</f>
        <v>0</v>
      </c>
      <c r="E8" s="37">
        <v>0</v>
      </c>
      <c r="F8" s="37">
        <f>(E8/1811.5)*100</f>
        <v>0</v>
      </c>
      <c r="G8" s="37">
        <f>E8-C8</f>
        <v>0</v>
      </c>
      <c r="H8" s="30"/>
    </row>
    <row r="9" spans="1:8">
      <c r="A9" s="417" t="s">
        <v>16</v>
      </c>
      <c r="B9" s="419" t="s">
        <v>54</v>
      </c>
      <c r="C9" s="415">
        <v>0</v>
      </c>
      <c r="D9" s="415"/>
      <c r="E9" s="415">
        <v>0</v>
      </c>
      <c r="F9" s="415"/>
      <c r="G9" s="415"/>
      <c r="H9" s="30"/>
    </row>
    <row r="10" spans="1:8" ht="21" customHeight="1">
      <c r="A10" s="418"/>
      <c r="B10" s="420"/>
      <c r="C10" s="423"/>
      <c r="D10" s="423"/>
      <c r="E10" s="416"/>
      <c r="F10" s="416"/>
      <c r="G10" s="416"/>
      <c r="H10" s="30"/>
    </row>
    <row r="11" spans="1:8" ht="27.75" customHeight="1">
      <c r="A11" s="35" t="s">
        <v>33</v>
      </c>
      <c r="B11" s="36" t="s">
        <v>55</v>
      </c>
      <c r="C11" s="37">
        <v>0</v>
      </c>
      <c r="D11" s="37"/>
      <c r="E11" s="38">
        <v>0</v>
      </c>
      <c r="F11" s="38"/>
      <c r="G11" s="37">
        <f t="shared" ref="G11:G17" si="0">E11-C11</f>
        <v>0</v>
      </c>
      <c r="H11" s="30"/>
    </row>
    <row r="12" spans="1:8" ht="29.25" customHeight="1">
      <c r="A12" s="35" t="s">
        <v>17</v>
      </c>
      <c r="B12" s="39" t="s">
        <v>56</v>
      </c>
      <c r="C12" s="37">
        <v>0</v>
      </c>
      <c r="D12" s="38"/>
      <c r="E12" s="38">
        <v>0</v>
      </c>
      <c r="F12" s="38"/>
      <c r="G12" s="37">
        <f t="shared" si="0"/>
        <v>0</v>
      </c>
      <c r="H12" s="30"/>
    </row>
    <row r="13" spans="1:8" ht="19.5" customHeight="1">
      <c r="A13" s="35" t="s">
        <v>18</v>
      </c>
      <c r="B13" s="36" t="s">
        <v>143</v>
      </c>
      <c r="C13" s="37">
        <v>0</v>
      </c>
      <c r="D13" s="37"/>
      <c r="E13" s="37">
        <v>0</v>
      </c>
      <c r="F13" s="37"/>
      <c r="G13" s="37">
        <f t="shared" si="0"/>
        <v>0</v>
      </c>
      <c r="H13" s="30"/>
    </row>
    <row r="14" spans="1:8" ht="17.25" customHeight="1">
      <c r="A14" s="35">
        <v>1000</v>
      </c>
      <c r="B14" s="36" t="s">
        <v>57</v>
      </c>
      <c r="C14" s="37">
        <v>0</v>
      </c>
      <c r="D14" s="37"/>
      <c r="E14" s="37">
        <v>0</v>
      </c>
      <c r="F14" s="37"/>
      <c r="G14" s="37">
        <f t="shared" si="0"/>
        <v>0</v>
      </c>
      <c r="H14" s="30"/>
    </row>
    <row r="15" spans="1:8" ht="17.25" customHeight="1">
      <c r="A15" s="35" t="s">
        <v>44</v>
      </c>
      <c r="B15" s="36" t="s">
        <v>46</v>
      </c>
      <c r="C15" s="37">
        <v>0</v>
      </c>
      <c r="D15" s="37"/>
      <c r="E15" s="37">
        <v>0</v>
      </c>
      <c r="F15" s="37"/>
      <c r="G15" s="37">
        <f t="shared" si="0"/>
        <v>0</v>
      </c>
      <c r="H15" s="30"/>
    </row>
    <row r="16" spans="1:8" ht="15" customHeight="1">
      <c r="A16" s="35" t="s">
        <v>144</v>
      </c>
      <c r="B16" s="36" t="s">
        <v>145</v>
      </c>
      <c r="C16" s="37">
        <v>0</v>
      </c>
      <c r="D16" s="37">
        <v>0</v>
      </c>
      <c r="E16" s="37">
        <v>0</v>
      </c>
      <c r="F16" s="37">
        <f>(E16/1811.5)*100</f>
        <v>0</v>
      </c>
      <c r="G16" s="37">
        <f t="shared" si="0"/>
        <v>0</v>
      </c>
      <c r="H16" s="30"/>
    </row>
    <row r="17" spans="1:8" ht="15.75">
      <c r="A17" s="38"/>
      <c r="B17" s="40" t="s">
        <v>128</v>
      </c>
      <c r="C17" s="41">
        <f>SUM(C8:C16)</f>
        <v>0</v>
      </c>
      <c r="D17" s="42">
        <v>0</v>
      </c>
      <c r="E17" s="41">
        <f>SUM(E8:E16)</f>
        <v>0</v>
      </c>
      <c r="F17" s="42">
        <v>0</v>
      </c>
      <c r="G17" s="41">
        <f t="shared" si="0"/>
        <v>0</v>
      </c>
      <c r="H17" s="30"/>
    </row>
  </sheetData>
  <mergeCells count="15">
    <mergeCell ref="G9:G10"/>
    <mergeCell ref="A9:A10"/>
    <mergeCell ref="B9:B10"/>
    <mergeCell ref="C9:C10"/>
    <mergeCell ref="D9:D10"/>
    <mergeCell ref="E9:E10"/>
    <mergeCell ref="F9:F10"/>
    <mergeCell ref="A2:G2"/>
    <mergeCell ref="A1:G1"/>
    <mergeCell ref="A4:A6"/>
    <mergeCell ref="B4:B6"/>
    <mergeCell ref="C4:G4"/>
    <mergeCell ref="C5:D5"/>
    <mergeCell ref="E5:F5"/>
    <mergeCell ref="G5:G6"/>
  </mergeCells>
  <pageMargins left="0.74803149606299213" right="0.35433070866141736" top="0.59055118110236227" bottom="0.59055118110236227" header="0.11811023622047245" footer="0.118110236220472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N13" sqref="N13"/>
    </sheetView>
  </sheetViews>
  <sheetFormatPr defaultRowHeight="15"/>
  <cols>
    <col min="1" max="1" width="5.5703125" style="101" customWidth="1"/>
    <col min="2" max="2" width="10.28515625" style="94" customWidth="1"/>
    <col min="3" max="3" width="9.140625" style="94"/>
    <col min="4" max="4" width="19.85546875" style="94" customWidth="1"/>
    <col min="5" max="5" width="12.140625" style="94" customWidth="1"/>
    <col min="6" max="6" width="9.140625" style="94"/>
    <col min="7" max="7" width="11.85546875" style="108" customWidth="1"/>
    <col min="8" max="8" width="10.85546875" style="101" customWidth="1"/>
    <col min="9" max="16384" width="9.140625" style="94"/>
  </cols>
  <sheetData>
    <row r="1" spans="1:8" ht="52.5" customHeight="1">
      <c r="A1" s="427" t="s">
        <v>535</v>
      </c>
      <c r="B1" s="427"/>
      <c r="C1" s="427"/>
      <c r="D1" s="427"/>
      <c r="E1" s="427"/>
      <c r="F1" s="427"/>
      <c r="G1" s="427"/>
      <c r="H1" s="427"/>
    </row>
    <row r="2" spans="1:8" ht="34.5" customHeight="1">
      <c r="A2" s="429" t="s">
        <v>537</v>
      </c>
      <c r="B2" s="429"/>
      <c r="C2" s="429"/>
      <c r="D2" s="430"/>
      <c r="E2" s="431"/>
      <c r="F2" s="431"/>
      <c r="G2" s="431"/>
      <c r="H2" s="431"/>
    </row>
    <row r="3" spans="1:8">
      <c r="A3" s="105"/>
      <c r="B3" s="95"/>
      <c r="C3" s="95"/>
      <c r="D3" s="96"/>
      <c r="E3" s="97"/>
      <c r="F3" s="97"/>
      <c r="G3" s="106"/>
      <c r="H3" s="98"/>
    </row>
    <row r="4" spans="1:8" s="101" customFormat="1" ht="100.5" customHeight="1">
      <c r="A4" s="99" t="s">
        <v>191</v>
      </c>
      <c r="B4" s="99" t="s">
        <v>192</v>
      </c>
      <c r="C4" s="428" t="s">
        <v>193</v>
      </c>
      <c r="D4" s="428"/>
      <c r="E4" s="428" t="s">
        <v>194</v>
      </c>
      <c r="F4" s="428"/>
      <c r="G4" s="102" t="s">
        <v>195</v>
      </c>
      <c r="H4" s="102" t="s">
        <v>196</v>
      </c>
    </row>
    <row r="5" spans="1:8" s="108" customFormat="1">
      <c r="A5" s="107">
        <v>1</v>
      </c>
      <c r="B5" s="107">
        <v>2</v>
      </c>
      <c r="C5" s="432">
        <v>3</v>
      </c>
      <c r="D5" s="433"/>
      <c r="E5" s="432">
        <v>4</v>
      </c>
      <c r="F5" s="433"/>
      <c r="G5" s="107">
        <v>5</v>
      </c>
      <c r="H5" s="107">
        <v>6</v>
      </c>
    </row>
    <row r="6" spans="1:8" s="108" customFormat="1">
      <c r="A6" s="99">
        <v>1</v>
      </c>
      <c r="B6" s="103"/>
      <c r="C6" s="434"/>
      <c r="D6" s="435"/>
      <c r="E6" s="436"/>
      <c r="F6" s="437"/>
      <c r="G6" s="100">
        <v>0</v>
      </c>
      <c r="H6" s="100">
        <v>0</v>
      </c>
    </row>
    <row r="7" spans="1:8" s="104" customFormat="1" ht="36.75" customHeight="1">
      <c r="A7" s="424" t="s">
        <v>197</v>
      </c>
      <c r="B7" s="425"/>
      <c r="C7" s="425"/>
      <c r="D7" s="425"/>
      <c r="E7" s="425"/>
      <c r="F7" s="426"/>
      <c r="G7" s="109">
        <f>G6</f>
        <v>0</v>
      </c>
      <c r="H7" s="109">
        <f>H6</f>
        <v>0</v>
      </c>
    </row>
    <row r="8" spans="1:8" s="104" customFormat="1" ht="36" customHeight="1">
      <c r="A8" s="424" t="s">
        <v>536</v>
      </c>
      <c r="B8" s="425"/>
      <c r="C8" s="425"/>
      <c r="D8" s="425"/>
      <c r="E8" s="425"/>
      <c r="F8" s="425"/>
      <c r="G8" s="425"/>
      <c r="H8" s="426"/>
    </row>
  </sheetData>
  <mergeCells count="10">
    <mergeCell ref="A8:H8"/>
    <mergeCell ref="A1:H1"/>
    <mergeCell ref="C4:D4"/>
    <mergeCell ref="E4:F4"/>
    <mergeCell ref="A2:H2"/>
    <mergeCell ref="C5:D5"/>
    <mergeCell ref="E5:F5"/>
    <mergeCell ref="A7:F7"/>
    <mergeCell ref="C6:D6"/>
    <mergeCell ref="E6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14" sqref="B14"/>
    </sheetView>
  </sheetViews>
  <sheetFormatPr defaultRowHeight="12.75"/>
  <cols>
    <col min="1" max="1" width="4" style="119" customWidth="1"/>
    <col min="2" max="2" width="73.42578125" style="119" customWidth="1"/>
    <col min="3" max="3" width="7.42578125" style="119" customWidth="1"/>
    <col min="4" max="4" width="4.42578125" style="119" customWidth="1"/>
    <col min="5" max="256" width="9.140625" style="119"/>
    <col min="257" max="257" width="4" style="119" customWidth="1"/>
    <col min="258" max="258" width="73.42578125" style="119" customWidth="1"/>
    <col min="259" max="259" width="7.42578125" style="119" customWidth="1"/>
    <col min="260" max="260" width="4.42578125" style="119" customWidth="1"/>
    <col min="261" max="512" width="9.140625" style="119"/>
    <col min="513" max="513" width="4" style="119" customWidth="1"/>
    <col min="514" max="514" width="73.42578125" style="119" customWidth="1"/>
    <col min="515" max="515" width="7.42578125" style="119" customWidth="1"/>
    <col min="516" max="516" width="4.42578125" style="119" customWidth="1"/>
    <col min="517" max="768" width="9.140625" style="119"/>
    <col min="769" max="769" width="4" style="119" customWidth="1"/>
    <col min="770" max="770" width="73.42578125" style="119" customWidth="1"/>
    <col min="771" max="771" width="7.42578125" style="119" customWidth="1"/>
    <col min="772" max="772" width="4.42578125" style="119" customWidth="1"/>
    <col min="773" max="1024" width="9.140625" style="119"/>
    <col min="1025" max="1025" width="4" style="119" customWidth="1"/>
    <col min="1026" max="1026" width="73.42578125" style="119" customWidth="1"/>
    <col min="1027" max="1027" width="7.42578125" style="119" customWidth="1"/>
    <col min="1028" max="1028" width="4.42578125" style="119" customWidth="1"/>
    <col min="1029" max="1280" width="9.140625" style="119"/>
    <col min="1281" max="1281" width="4" style="119" customWidth="1"/>
    <col min="1282" max="1282" width="73.42578125" style="119" customWidth="1"/>
    <col min="1283" max="1283" width="7.42578125" style="119" customWidth="1"/>
    <col min="1284" max="1284" width="4.42578125" style="119" customWidth="1"/>
    <col min="1285" max="1536" width="9.140625" style="119"/>
    <col min="1537" max="1537" width="4" style="119" customWidth="1"/>
    <col min="1538" max="1538" width="73.42578125" style="119" customWidth="1"/>
    <col min="1539" max="1539" width="7.42578125" style="119" customWidth="1"/>
    <col min="1540" max="1540" width="4.42578125" style="119" customWidth="1"/>
    <col min="1541" max="1792" width="9.140625" style="119"/>
    <col min="1793" max="1793" width="4" style="119" customWidth="1"/>
    <col min="1794" max="1794" width="73.42578125" style="119" customWidth="1"/>
    <col min="1795" max="1795" width="7.42578125" style="119" customWidth="1"/>
    <col min="1796" max="1796" width="4.42578125" style="119" customWidth="1"/>
    <col min="1797" max="2048" width="9.140625" style="119"/>
    <col min="2049" max="2049" width="4" style="119" customWidth="1"/>
    <col min="2050" max="2050" width="73.42578125" style="119" customWidth="1"/>
    <col min="2051" max="2051" width="7.42578125" style="119" customWidth="1"/>
    <col min="2052" max="2052" width="4.42578125" style="119" customWidth="1"/>
    <col min="2053" max="2304" width="9.140625" style="119"/>
    <col min="2305" max="2305" width="4" style="119" customWidth="1"/>
    <col min="2306" max="2306" width="73.42578125" style="119" customWidth="1"/>
    <col min="2307" max="2307" width="7.42578125" style="119" customWidth="1"/>
    <col min="2308" max="2308" width="4.42578125" style="119" customWidth="1"/>
    <col min="2309" max="2560" width="9.140625" style="119"/>
    <col min="2561" max="2561" width="4" style="119" customWidth="1"/>
    <col min="2562" max="2562" width="73.42578125" style="119" customWidth="1"/>
    <col min="2563" max="2563" width="7.42578125" style="119" customWidth="1"/>
    <col min="2564" max="2564" width="4.42578125" style="119" customWidth="1"/>
    <col min="2565" max="2816" width="9.140625" style="119"/>
    <col min="2817" max="2817" width="4" style="119" customWidth="1"/>
    <col min="2818" max="2818" width="73.42578125" style="119" customWidth="1"/>
    <col min="2819" max="2819" width="7.42578125" style="119" customWidth="1"/>
    <col min="2820" max="2820" width="4.42578125" style="119" customWidth="1"/>
    <col min="2821" max="3072" width="9.140625" style="119"/>
    <col min="3073" max="3073" width="4" style="119" customWidth="1"/>
    <col min="3074" max="3074" width="73.42578125" style="119" customWidth="1"/>
    <col min="3075" max="3075" width="7.42578125" style="119" customWidth="1"/>
    <col min="3076" max="3076" width="4.42578125" style="119" customWidth="1"/>
    <col min="3077" max="3328" width="9.140625" style="119"/>
    <col min="3329" max="3329" width="4" style="119" customWidth="1"/>
    <col min="3330" max="3330" width="73.42578125" style="119" customWidth="1"/>
    <col min="3331" max="3331" width="7.42578125" style="119" customWidth="1"/>
    <col min="3332" max="3332" width="4.42578125" style="119" customWidth="1"/>
    <col min="3333" max="3584" width="9.140625" style="119"/>
    <col min="3585" max="3585" width="4" style="119" customWidth="1"/>
    <col min="3586" max="3586" width="73.42578125" style="119" customWidth="1"/>
    <col min="3587" max="3587" width="7.42578125" style="119" customWidth="1"/>
    <col min="3588" max="3588" width="4.42578125" style="119" customWidth="1"/>
    <col min="3589" max="3840" width="9.140625" style="119"/>
    <col min="3841" max="3841" width="4" style="119" customWidth="1"/>
    <col min="3842" max="3842" width="73.42578125" style="119" customWidth="1"/>
    <col min="3843" max="3843" width="7.42578125" style="119" customWidth="1"/>
    <col min="3844" max="3844" width="4.42578125" style="119" customWidth="1"/>
    <col min="3845" max="4096" width="9.140625" style="119"/>
    <col min="4097" max="4097" width="4" style="119" customWidth="1"/>
    <col min="4098" max="4098" width="73.42578125" style="119" customWidth="1"/>
    <col min="4099" max="4099" width="7.42578125" style="119" customWidth="1"/>
    <col min="4100" max="4100" width="4.42578125" style="119" customWidth="1"/>
    <col min="4101" max="4352" width="9.140625" style="119"/>
    <col min="4353" max="4353" width="4" style="119" customWidth="1"/>
    <col min="4354" max="4354" width="73.42578125" style="119" customWidth="1"/>
    <col min="4355" max="4355" width="7.42578125" style="119" customWidth="1"/>
    <col min="4356" max="4356" width="4.42578125" style="119" customWidth="1"/>
    <col min="4357" max="4608" width="9.140625" style="119"/>
    <col min="4609" max="4609" width="4" style="119" customWidth="1"/>
    <col min="4610" max="4610" width="73.42578125" style="119" customWidth="1"/>
    <col min="4611" max="4611" width="7.42578125" style="119" customWidth="1"/>
    <col min="4612" max="4612" width="4.42578125" style="119" customWidth="1"/>
    <col min="4613" max="4864" width="9.140625" style="119"/>
    <col min="4865" max="4865" width="4" style="119" customWidth="1"/>
    <col min="4866" max="4866" width="73.42578125" style="119" customWidth="1"/>
    <col min="4867" max="4867" width="7.42578125" style="119" customWidth="1"/>
    <col min="4868" max="4868" width="4.42578125" style="119" customWidth="1"/>
    <col min="4869" max="5120" width="9.140625" style="119"/>
    <col min="5121" max="5121" width="4" style="119" customWidth="1"/>
    <col min="5122" max="5122" width="73.42578125" style="119" customWidth="1"/>
    <col min="5123" max="5123" width="7.42578125" style="119" customWidth="1"/>
    <col min="5124" max="5124" width="4.42578125" style="119" customWidth="1"/>
    <col min="5125" max="5376" width="9.140625" style="119"/>
    <col min="5377" max="5377" width="4" style="119" customWidth="1"/>
    <col min="5378" max="5378" width="73.42578125" style="119" customWidth="1"/>
    <col min="5379" max="5379" width="7.42578125" style="119" customWidth="1"/>
    <col min="5380" max="5380" width="4.42578125" style="119" customWidth="1"/>
    <col min="5381" max="5632" width="9.140625" style="119"/>
    <col min="5633" max="5633" width="4" style="119" customWidth="1"/>
    <col min="5634" max="5634" width="73.42578125" style="119" customWidth="1"/>
    <col min="5635" max="5635" width="7.42578125" style="119" customWidth="1"/>
    <col min="5636" max="5636" width="4.42578125" style="119" customWidth="1"/>
    <col min="5637" max="5888" width="9.140625" style="119"/>
    <col min="5889" max="5889" width="4" style="119" customWidth="1"/>
    <col min="5890" max="5890" width="73.42578125" style="119" customWidth="1"/>
    <col min="5891" max="5891" width="7.42578125" style="119" customWidth="1"/>
    <col min="5892" max="5892" width="4.42578125" style="119" customWidth="1"/>
    <col min="5893" max="6144" width="9.140625" style="119"/>
    <col min="6145" max="6145" width="4" style="119" customWidth="1"/>
    <col min="6146" max="6146" width="73.42578125" style="119" customWidth="1"/>
    <col min="6147" max="6147" width="7.42578125" style="119" customWidth="1"/>
    <col min="6148" max="6148" width="4.42578125" style="119" customWidth="1"/>
    <col min="6149" max="6400" width="9.140625" style="119"/>
    <col min="6401" max="6401" width="4" style="119" customWidth="1"/>
    <col min="6402" max="6402" width="73.42578125" style="119" customWidth="1"/>
    <col min="6403" max="6403" width="7.42578125" style="119" customWidth="1"/>
    <col min="6404" max="6404" width="4.42578125" style="119" customWidth="1"/>
    <col min="6405" max="6656" width="9.140625" style="119"/>
    <col min="6657" max="6657" width="4" style="119" customWidth="1"/>
    <col min="6658" max="6658" width="73.42578125" style="119" customWidth="1"/>
    <col min="6659" max="6659" width="7.42578125" style="119" customWidth="1"/>
    <col min="6660" max="6660" width="4.42578125" style="119" customWidth="1"/>
    <col min="6661" max="6912" width="9.140625" style="119"/>
    <col min="6913" max="6913" width="4" style="119" customWidth="1"/>
    <col min="6914" max="6914" width="73.42578125" style="119" customWidth="1"/>
    <col min="6915" max="6915" width="7.42578125" style="119" customWidth="1"/>
    <col min="6916" max="6916" width="4.42578125" style="119" customWidth="1"/>
    <col min="6917" max="7168" width="9.140625" style="119"/>
    <col min="7169" max="7169" width="4" style="119" customWidth="1"/>
    <col min="7170" max="7170" width="73.42578125" style="119" customWidth="1"/>
    <col min="7171" max="7171" width="7.42578125" style="119" customWidth="1"/>
    <col min="7172" max="7172" width="4.42578125" style="119" customWidth="1"/>
    <col min="7173" max="7424" width="9.140625" style="119"/>
    <col min="7425" max="7425" width="4" style="119" customWidth="1"/>
    <col min="7426" max="7426" width="73.42578125" style="119" customWidth="1"/>
    <col min="7427" max="7427" width="7.42578125" style="119" customWidth="1"/>
    <col min="7428" max="7428" width="4.42578125" style="119" customWidth="1"/>
    <col min="7429" max="7680" width="9.140625" style="119"/>
    <col min="7681" max="7681" width="4" style="119" customWidth="1"/>
    <col min="7682" max="7682" width="73.42578125" style="119" customWidth="1"/>
    <col min="7683" max="7683" width="7.42578125" style="119" customWidth="1"/>
    <col min="7684" max="7684" width="4.42578125" style="119" customWidth="1"/>
    <col min="7685" max="7936" width="9.140625" style="119"/>
    <col min="7937" max="7937" width="4" style="119" customWidth="1"/>
    <col min="7938" max="7938" width="73.42578125" style="119" customWidth="1"/>
    <col min="7939" max="7939" width="7.42578125" style="119" customWidth="1"/>
    <col min="7940" max="7940" width="4.42578125" style="119" customWidth="1"/>
    <col min="7941" max="8192" width="9.140625" style="119"/>
    <col min="8193" max="8193" width="4" style="119" customWidth="1"/>
    <col min="8194" max="8194" width="73.42578125" style="119" customWidth="1"/>
    <col min="8195" max="8195" width="7.42578125" style="119" customWidth="1"/>
    <col min="8196" max="8196" width="4.42578125" style="119" customWidth="1"/>
    <col min="8197" max="8448" width="9.140625" style="119"/>
    <col min="8449" max="8449" width="4" style="119" customWidth="1"/>
    <col min="8450" max="8450" width="73.42578125" style="119" customWidth="1"/>
    <col min="8451" max="8451" width="7.42578125" style="119" customWidth="1"/>
    <col min="8452" max="8452" width="4.42578125" style="119" customWidth="1"/>
    <col min="8453" max="8704" width="9.140625" style="119"/>
    <col min="8705" max="8705" width="4" style="119" customWidth="1"/>
    <col min="8706" max="8706" width="73.42578125" style="119" customWidth="1"/>
    <col min="8707" max="8707" width="7.42578125" style="119" customWidth="1"/>
    <col min="8708" max="8708" width="4.42578125" style="119" customWidth="1"/>
    <col min="8709" max="8960" width="9.140625" style="119"/>
    <col min="8961" max="8961" width="4" style="119" customWidth="1"/>
    <col min="8962" max="8962" width="73.42578125" style="119" customWidth="1"/>
    <col min="8963" max="8963" width="7.42578125" style="119" customWidth="1"/>
    <col min="8964" max="8964" width="4.42578125" style="119" customWidth="1"/>
    <col min="8965" max="9216" width="9.140625" style="119"/>
    <col min="9217" max="9217" width="4" style="119" customWidth="1"/>
    <col min="9218" max="9218" width="73.42578125" style="119" customWidth="1"/>
    <col min="9219" max="9219" width="7.42578125" style="119" customWidth="1"/>
    <col min="9220" max="9220" width="4.42578125" style="119" customWidth="1"/>
    <col min="9221" max="9472" width="9.140625" style="119"/>
    <col min="9473" max="9473" width="4" style="119" customWidth="1"/>
    <col min="9474" max="9474" width="73.42578125" style="119" customWidth="1"/>
    <col min="9475" max="9475" width="7.42578125" style="119" customWidth="1"/>
    <col min="9476" max="9476" width="4.42578125" style="119" customWidth="1"/>
    <col min="9477" max="9728" width="9.140625" style="119"/>
    <col min="9729" max="9729" width="4" style="119" customWidth="1"/>
    <col min="9730" max="9730" width="73.42578125" style="119" customWidth="1"/>
    <col min="9731" max="9731" width="7.42578125" style="119" customWidth="1"/>
    <col min="9732" max="9732" width="4.42578125" style="119" customWidth="1"/>
    <col min="9733" max="9984" width="9.140625" style="119"/>
    <col min="9985" max="9985" width="4" style="119" customWidth="1"/>
    <col min="9986" max="9986" width="73.42578125" style="119" customWidth="1"/>
    <col min="9987" max="9987" width="7.42578125" style="119" customWidth="1"/>
    <col min="9988" max="9988" width="4.42578125" style="119" customWidth="1"/>
    <col min="9989" max="10240" width="9.140625" style="119"/>
    <col min="10241" max="10241" width="4" style="119" customWidth="1"/>
    <col min="10242" max="10242" width="73.42578125" style="119" customWidth="1"/>
    <col min="10243" max="10243" width="7.42578125" style="119" customWidth="1"/>
    <col min="10244" max="10244" width="4.42578125" style="119" customWidth="1"/>
    <col min="10245" max="10496" width="9.140625" style="119"/>
    <col min="10497" max="10497" width="4" style="119" customWidth="1"/>
    <col min="10498" max="10498" width="73.42578125" style="119" customWidth="1"/>
    <col min="10499" max="10499" width="7.42578125" style="119" customWidth="1"/>
    <col min="10500" max="10500" width="4.42578125" style="119" customWidth="1"/>
    <col min="10501" max="10752" width="9.140625" style="119"/>
    <col min="10753" max="10753" width="4" style="119" customWidth="1"/>
    <col min="10754" max="10754" width="73.42578125" style="119" customWidth="1"/>
    <col min="10755" max="10755" width="7.42578125" style="119" customWidth="1"/>
    <col min="10756" max="10756" width="4.42578125" style="119" customWidth="1"/>
    <col min="10757" max="11008" width="9.140625" style="119"/>
    <col min="11009" max="11009" width="4" style="119" customWidth="1"/>
    <col min="11010" max="11010" width="73.42578125" style="119" customWidth="1"/>
    <col min="11011" max="11011" width="7.42578125" style="119" customWidth="1"/>
    <col min="11012" max="11012" width="4.42578125" style="119" customWidth="1"/>
    <col min="11013" max="11264" width="9.140625" style="119"/>
    <col min="11265" max="11265" width="4" style="119" customWidth="1"/>
    <col min="11266" max="11266" width="73.42578125" style="119" customWidth="1"/>
    <col min="11267" max="11267" width="7.42578125" style="119" customWidth="1"/>
    <col min="11268" max="11268" width="4.42578125" style="119" customWidth="1"/>
    <col min="11269" max="11520" width="9.140625" style="119"/>
    <col min="11521" max="11521" width="4" style="119" customWidth="1"/>
    <col min="11522" max="11522" width="73.42578125" style="119" customWidth="1"/>
    <col min="11523" max="11523" width="7.42578125" style="119" customWidth="1"/>
    <col min="11524" max="11524" width="4.42578125" style="119" customWidth="1"/>
    <col min="11525" max="11776" width="9.140625" style="119"/>
    <col min="11777" max="11777" width="4" style="119" customWidth="1"/>
    <col min="11778" max="11778" width="73.42578125" style="119" customWidth="1"/>
    <col min="11779" max="11779" width="7.42578125" style="119" customWidth="1"/>
    <col min="11780" max="11780" width="4.42578125" style="119" customWidth="1"/>
    <col min="11781" max="12032" width="9.140625" style="119"/>
    <col min="12033" max="12033" width="4" style="119" customWidth="1"/>
    <col min="12034" max="12034" width="73.42578125" style="119" customWidth="1"/>
    <col min="12035" max="12035" width="7.42578125" style="119" customWidth="1"/>
    <col min="12036" max="12036" width="4.42578125" style="119" customWidth="1"/>
    <col min="12037" max="12288" width="9.140625" style="119"/>
    <col min="12289" max="12289" width="4" style="119" customWidth="1"/>
    <col min="12290" max="12290" width="73.42578125" style="119" customWidth="1"/>
    <col min="12291" max="12291" width="7.42578125" style="119" customWidth="1"/>
    <col min="12292" max="12292" width="4.42578125" style="119" customWidth="1"/>
    <col min="12293" max="12544" width="9.140625" style="119"/>
    <col min="12545" max="12545" width="4" style="119" customWidth="1"/>
    <col min="12546" max="12546" width="73.42578125" style="119" customWidth="1"/>
    <col min="12547" max="12547" width="7.42578125" style="119" customWidth="1"/>
    <col min="12548" max="12548" width="4.42578125" style="119" customWidth="1"/>
    <col min="12549" max="12800" width="9.140625" style="119"/>
    <col min="12801" max="12801" width="4" style="119" customWidth="1"/>
    <col min="12802" max="12802" width="73.42578125" style="119" customWidth="1"/>
    <col min="12803" max="12803" width="7.42578125" style="119" customWidth="1"/>
    <col min="12804" max="12804" width="4.42578125" style="119" customWidth="1"/>
    <col min="12805" max="13056" width="9.140625" style="119"/>
    <col min="13057" max="13057" width="4" style="119" customWidth="1"/>
    <col min="13058" max="13058" width="73.42578125" style="119" customWidth="1"/>
    <col min="13059" max="13059" width="7.42578125" style="119" customWidth="1"/>
    <col min="13060" max="13060" width="4.42578125" style="119" customWidth="1"/>
    <col min="13061" max="13312" width="9.140625" style="119"/>
    <col min="13313" max="13313" width="4" style="119" customWidth="1"/>
    <col min="13314" max="13314" width="73.42578125" style="119" customWidth="1"/>
    <col min="13315" max="13315" width="7.42578125" style="119" customWidth="1"/>
    <col min="13316" max="13316" width="4.42578125" style="119" customWidth="1"/>
    <col min="13317" max="13568" width="9.140625" style="119"/>
    <col min="13569" max="13569" width="4" style="119" customWidth="1"/>
    <col min="13570" max="13570" width="73.42578125" style="119" customWidth="1"/>
    <col min="13571" max="13571" width="7.42578125" style="119" customWidth="1"/>
    <col min="13572" max="13572" width="4.42578125" style="119" customWidth="1"/>
    <col min="13573" max="13824" width="9.140625" style="119"/>
    <col min="13825" max="13825" width="4" style="119" customWidth="1"/>
    <col min="13826" max="13826" width="73.42578125" style="119" customWidth="1"/>
    <col min="13827" max="13827" width="7.42578125" style="119" customWidth="1"/>
    <col min="13828" max="13828" width="4.42578125" style="119" customWidth="1"/>
    <col min="13829" max="14080" width="9.140625" style="119"/>
    <col min="14081" max="14081" width="4" style="119" customWidth="1"/>
    <col min="14082" max="14082" width="73.42578125" style="119" customWidth="1"/>
    <col min="14083" max="14083" width="7.42578125" style="119" customWidth="1"/>
    <col min="14084" max="14084" width="4.42578125" style="119" customWidth="1"/>
    <col min="14085" max="14336" width="9.140625" style="119"/>
    <col min="14337" max="14337" width="4" style="119" customWidth="1"/>
    <col min="14338" max="14338" width="73.42578125" style="119" customWidth="1"/>
    <col min="14339" max="14339" width="7.42578125" style="119" customWidth="1"/>
    <col min="14340" max="14340" width="4.42578125" style="119" customWidth="1"/>
    <col min="14341" max="14592" width="9.140625" style="119"/>
    <col min="14593" max="14593" width="4" style="119" customWidth="1"/>
    <col min="14594" max="14594" width="73.42578125" style="119" customWidth="1"/>
    <col min="14595" max="14595" width="7.42578125" style="119" customWidth="1"/>
    <col min="14596" max="14596" width="4.42578125" style="119" customWidth="1"/>
    <col min="14597" max="14848" width="9.140625" style="119"/>
    <col min="14849" max="14849" width="4" style="119" customWidth="1"/>
    <col min="14850" max="14850" width="73.42578125" style="119" customWidth="1"/>
    <col min="14851" max="14851" width="7.42578125" style="119" customWidth="1"/>
    <col min="14852" max="14852" width="4.42578125" style="119" customWidth="1"/>
    <col min="14853" max="15104" width="9.140625" style="119"/>
    <col min="15105" max="15105" width="4" style="119" customWidth="1"/>
    <col min="15106" max="15106" width="73.42578125" style="119" customWidth="1"/>
    <col min="15107" max="15107" width="7.42578125" style="119" customWidth="1"/>
    <col min="15108" max="15108" width="4.42578125" style="119" customWidth="1"/>
    <col min="15109" max="15360" width="9.140625" style="119"/>
    <col min="15361" max="15361" width="4" style="119" customWidth="1"/>
    <col min="15362" max="15362" width="73.42578125" style="119" customWidth="1"/>
    <col min="15363" max="15363" width="7.42578125" style="119" customWidth="1"/>
    <col min="15364" max="15364" width="4.42578125" style="119" customWidth="1"/>
    <col min="15365" max="15616" width="9.140625" style="119"/>
    <col min="15617" max="15617" width="4" style="119" customWidth="1"/>
    <col min="15618" max="15618" width="73.42578125" style="119" customWidth="1"/>
    <col min="15619" max="15619" width="7.42578125" style="119" customWidth="1"/>
    <col min="15620" max="15620" width="4.42578125" style="119" customWidth="1"/>
    <col min="15621" max="15872" width="9.140625" style="119"/>
    <col min="15873" max="15873" width="4" style="119" customWidth="1"/>
    <col min="15874" max="15874" width="73.42578125" style="119" customWidth="1"/>
    <col min="15875" max="15875" width="7.42578125" style="119" customWidth="1"/>
    <col min="15876" max="15876" width="4.42578125" style="119" customWidth="1"/>
    <col min="15877" max="16128" width="9.140625" style="119"/>
    <col min="16129" max="16129" width="4" style="119" customWidth="1"/>
    <col min="16130" max="16130" width="73.42578125" style="119" customWidth="1"/>
    <col min="16131" max="16131" width="7.42578125" style="119" customWidth="1"/>
    <col min="16132" max="16132" width="4.42578125" style="119" customWidth="1"/>
    <col min="16133" max="16384" width="9.140625" style="119"/>
  </cols>
  <sheetData>
    <row r="1" spans="1:4" ht="40.5" customHeight="1">
      <c r="A1" s="438" t="s">
        <v>543</v>
      </c>
      <c r="B1" s="439"/>
      <c r="C1" s="439"/>
      <c r="D1" s="439"/>
    </row>
    <row r="2" spans="1:4" ht="15.75">
      <c r="B2" s="440"/>
      <c r="C2" s="441"/>
      <c r="D2" s="441"/>
    </row>
    <row r="3" spans="1:4" s="122" customFormat="1" ht="20.25" customHeight="1">
      <c r="A3" s="120"/>
      <c r="B3" s="121" t="s">
        <v>217</v>
      </c>
      <c r="C3" s="444" t="s">
        <v>218</v>
      </c>
      <c r="D3" s="445"/>
    </row>
    <row r="4" spans="1:4" s="124" customFormat="1">
      <c r="A4" s="123">
        <v>1</v>
      </c>
      <c r="B4" s="120">
        <v>2</v>
      </c>
      <c r="C4" s="446">
        <v>3</v>
      </c>
      <c r="D4" s="446"/>
    </row>
    <row r="5" spans="1:4" ht="20.25" customHeight="1">
      <c r="A5" s="125" t="s">
        <v>200</v>
      </c>
      <c r="B5" s="126" t="s">
        <v>219</v>
      </c>
      <c r="C5" s="447">
        <f>C6+C7+C8+C9</f>
        <v>0</v>
      </c>
      <c r="D5" s="448"/>
    </row>
    <row r="6" spans="1:4" ht="20.25" customHeight="1">
      <c r="A6" s="125"/>
      <c r="B6" s="127" t="s">
        <v>483</v>
      </c>
      <c r="C6" s="449">
        <v>0</v>
      </c>
      <c r="D6" s="450"/>
    </row>
    <row r="7" spans="1:4" ht="20.25" customHeight="1">
      <c r="A7" s="128"/>
      <c r="B7" s="127" t="s">
        <v>544</v>
      </c>
      <c r="C7" s="449">
        <v>0</v>
      </c>
      <c r="D7" s="450"/>
    </row>
    <row r="8" spans="1:4" ht="20.25" customHeight="1">
      <c r="A8" s="128"/>
      <c r="B8" s="127" t="s">
        <v>545</v>
      </c>
      <c r="C8" s="449">
        <v>0</v>
      </c>
      <c r="D8" s="450"/>
    </row>
    <row r="9" spans="1:4" ht="20.25" customHeight="1">
      <c r="A9" s="128"/>
      <c r="B9" s="127" t="s">
        <v>483</v>
      </c>
      <c r="C9" s="449">
        <v>0</v>
      </c>
      <c r="D9" s="450"/>
    </row>
    <row r="10" spans="1:4" ht="50.1" customHeight="1">
      <c r="A10" s="125" t="s">
        <v>203</v>
      </c>
      <c r="B10" s="129" t="s">
        <v>220</v>
      </c>
      <c r="C10" s="447">
        <f>C11+C12+C13+C14</f>
        <v>0</v>
      </c>
      <c r="D10" s="448"/>
    </row>
    <row r="11" spans="1:4" ht="20.25" customHeight="1">
      <c r="A11" s="125"/>
      <c r="B11" s="127" t="s">
        <v>483</v>
      </c>
      <c r="C11" s="442">
        <v>0</v>
      </c>
      <c r="D11" s="443"/>
    </row>
    <row r="12" spans="1:4" ht="20.25" customHeight="1">
      <c r="A12" s="125"/>
      <c r="B12" s="127" t="s">
        <v>544</v>
      </c>
      <c r="C12" s="442">
        <v>0</v>
      </c>
      <c r="D12" s="451"/>
    </row>
    <row r="13" spans="1:4" ht="20.25" customHeight="1">
      <c r="A13" s="125"/>
      <c r="B13" s="130" t="s">
        <v>545</v>
      </c>
      <c r="C13" s="442">
        <v>0</v>
      </c>
      <c r="D13" s="443"/>
    </row>
    <row r="14" spans="1:4" ht="20.25" customHeight="1">
      <c r="A14" s="125"/>
      <c r="B14" s="127" t="s">
        <v>483</v>
      </c>
      <c r="C14" s="442">
        <v>0</v>
      </c>
      <c r="D14" s="443"/>
    </row>
  </sheetData>
  <mergeCells count="14">
    <mergeCell ref="A1:D1"/>
    <mergeCell ref="B2:D2"/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4803149606299213" right="0.27559055118110237" top="0.59055118110236227" bottom="0.51181102362204722" header="3.937007874015748E-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3 (2)</vt:lpstr>
      <vt:lpstr>5 </vt:lpstr>
      <vt:lpstr>7 (2)</vt:lpstr>
      <vt:lpstr>4</vt:lpstr>
      <vt:lpstr>5,</vt:lpstr>
      <vt:lpstr>5</vt:lpstr>
      <vt:lpstr>6</vt:lpstr>
      <vt:lpstr>7</vt:lpstr>
      <vt:lpstr>15</vt:lpstr>
      <vt:lpstr>17</vt:lpstr>
      <vt:lpstr>долг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Fin_kluchi</cp:lastModifiedBy>
  <cp:lastPrinted>2019-02-27T09:10:20Z</cp:lastPrinted>
  <dcterms:created xsi:type="dcterms:W3CDTF">2002-03-11T10:22:12Z</dcterms:created>
  <dcterms:modified xsi:type="dcterms:W3CDTF">2019-04-02T08:06:23Z</dcterms:modified>
</cp:coreProperties>
</file>